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8920" windowHeight="12420"/>
  </bookViews>
  <sheets>
    <sheet name="Лист1" sheetId="1" r:id="rId1"/>
    <sheet name="Лист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D10" i="1"/>
  <c r="F7" i="1"/>
  <c r="E10" i="1" l="1"/>
  <c r="F9" i="1"/>
  <c r="D14" i="1" l="1"/>
  <c r="F14" i="1" s="1"/>
  <c r="E16" i="1"/>
  <c r="D13" i="1"/>
  <c r="D12" i="1"/>
  <c r="F12" i="1" s="1"/>
  <c r="D11" i="1"/>
  <c r="F11" i="1" s="1"/>
  <c r="D16" i="1" l="1"/>
  <c r="F13" i="1"/>
  <c r="F16" i="1" s="1"/>
  <c r="E17" i="1" l="1"/>
  <c r="D4" i="2"/>
  <c r="F4" i="2" s="1"/>
  <c r="E4" i="2" s="1"/>
  <c r="D3" i="2"/>
  <c r="F3" i="2" s="1"/>
  <c r="E3" i="2" s="1"/>
  <c r="D2" i="2"/>
  <c r="F2" i="2" s="1"/>
  <c r="E2" i="2" s="1"/>
  <c r="D1" i="2"/>
  <c r="F1" i="2" s="1"/>
  <c r="E1" i="2" s="1"/>
  <c r="D17" i="1" l="1"/>
  <c r="F17" i="1" l="1"/>
</calcChain>
</file>

<file path=xl/sharedStrings.xml><?xml version="1.0" encoding="utf-8"?>
<sst xmlns="http://schemas.openxmlformats.org/spreadsheetml/2006/main" count="29" uniqueCount="27">
  <si>
    <t>№ п/п</t>
  </si>
  <si>
    <t xml:space="preserve">Наименование объекта </t>
  </si>
  <si>
    <t>Итого</t>
  </si>
  <si>
    <t>1.1.</t>
  </si>
  <si>
    <t>Итого, руб. без НДС</t>
  </si>
  <si>
    <t>Итого с НДС, руб.</t>
  </si>
  <si>
    <t>НДС, руб.</t>
  </si>
  <si>
    <t>Подрядчик:</t>
  </si>
  <si>
    <t>Заказчик:</t>
  </si>
  <si>
    <t>Директор ООО "Иркутскэнергосбыт"</t>
  </si>
  <si>
    <t>___________А.Ю. Харитонов</t>
  </si>
  <si>
    <t>М.П.</t>
  </si>
  <si>
    <t>Срок окончания работ</t>
  </si>
  <si>
    <t>1 этап</t>
  </si>
  <si>
    <t>1.2.</t>
  </si>
  <si>
    <t>2 этап</t>
  </si>
  <si>
    <t>дс1</t>
  </si>
  <si>
    <t>дс2</t>
  </si>
  <si>
    <t>дс3</t>
  </si>
  <si>
    <t>дс5</t>
  </si>
  <si>
    <t xml:space="preserve">Директор </t>
  </si>
  <si>
    <t>___________________</t>
  </si>
  <si>
    <t>30.11.2025 г.</t>
  </si>
  <si>
    <t xml:space="preserve">Приложение № 16 к договору подряда № 16/КС-2024 </t>
  </si>
  <si>
    <t>Модернизация объекта «Коммерческий учет электрической энергии и устройств сбора и передачи данных в многоквартирных домах в зоне деятельности ООО «Иркутскэнергосбыт». Братское отделение. 2 этап», 312 однофаз. ИПУ ФЛ + 100 трехфаз. ИПУ ФЛ + 4 БС</t>
  </si>
  <si>
    <t>Модернизация объекта «Коммерческий учет электрической энергии и устройств сбора и передачи данных в многоквартирных домах в зоне деятельности ООО «Иркутскэнергосбыт». Братское отделение. 2 этап», 108 трехфаз. ИПУ ФЛ + 10 БС</t>
  </si>
  <si>
    <r>
      <rPr>
        <b/>
        <sz val="11"/>
        <color theme="1"/>
        <rFont val="Times New Roman"/>
        <family val="1"/>
        <charset val="204"/>
      </rPr>
      <t>План ввода в эксплуатацию мощностей БО 1-2 этапы</t>
    </r>
    <r>
      <rPr>
        <sz val="11"/>
        <color theme="1"/>
        <rFont val="Times New Roman"/>
        <family val="1"/>
        <charset val="204"/>
      </rPr>
      <t xml:space="preserve">
Модернизация объекта «Коммерческий учет электрической энергии и устройств сбора и передачи данных в многоквартирных домах в зоне деятельности ООО «Иркутскэнергосбыт». Братское отделение. 2 этап», инв. № ИЭС000365224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</si>
</sst>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justify" wrapText="1"/>
    </xf>
    <xf numFmtId="0" fontId="1" fillId="0" borderId="1" xfId="0" applyFont="1" applyBorder="1" applyAlignment="1">
      <alignment horizontal="center" vertical="justify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0" fillId="0" borderId="1" xfId="0" applyBorder="1"/>
    <xf numFmtId="4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2" fillId="0" borderId="1" xfId="0" applyFont="1" applyBorder="1"/>
    <xf numFmtId="0" fontId="2" fillId="0" borderId="0" xfId="0" applyFont="1"/>
    <xf numFmtId="0" fontId="1" fillId="0" borderId="0" xfId="0" applyFont="1" applyBorder="1" applyAlignment="1">
      <alignment horizontal="center" vertical="justify" wrapText="1"/>
    </xf>
    <xf numFmtId="0" fontId="0" fillId="0" borderId="0" xfId="0" applyBorder="1"/>
    <xf numFmtId="4" fontId="1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/>
    <xf numFmtId="4" fontId="1" fillId="2" borderId="1" xfId="0" applyNumberFormat="1" applyFont="1" applyFill="1" applyBorder="1" applyAlignment="1">
      <alignment horizontal="center" vertical="center"/>
    </xf>
    <xf numFmtId="0" fontId="0" fillId="2" borderId="0" xfId="0" applyFill="1"/>
    <xf numFmtId="4" fontId="0" fillId="2" borderId="0" xfId="0" applyNumberFormat="1" applyFill="1"/>
    <xf numFmtId="4" fontId="1" fillId="0" borderId="0" xfId="0" applyNumberFormat="1" applyFont="1"/>
    <xf numFmtId="10" fontId="0" fillId="2" borderId="0" xfId="0" applyNumberFormat="1" applyFill="1"/>
    <xf numFmtId="4" fontId="2" fillId="0" borderId="1" xfId="0" applyNumberFormat="1" applyFont="1" applyBorder="1"/>
    <xf numFmtId="0" fontId="1" fillId="0" borderId="0" xfId="0" applyFont="1" applyBorder="1"/>
    <xf numFmtId="0" fontId="2" fillId="0" borderId="0" xfId="0" applyFont="1" applyBorder="1"/>
    <xf numFmtId="0" fontId="1" fillId="2" borderId="1" xfId="0" applyFont="1" applyFill="1" applyBorder="1" applyAlignment="1">
      <alignment vertical="justify"/>
    </xf>
    <xf numFmtId="0" fontId="3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center" vertical="justify" wrapText="1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3"/>
  <sheetViews>
    <sheetView tabSelected="1" zoomScale="120" zoomScaleNormal="120" workbookViewId="0">
      <selection activeCell="F19" sqref="F19"/>
    </sheetView>
  </sheetViews>
  <sheetFormatPr defaultRowHeight="15" x14ac:dyDescent="0.25"/>
  <cols>
    <col min="2" max="2" width="40" customWidth="1"/>
    <col min="3" max="3" width="16" customWidth="1"/>
    <col min="4" max="4" width="16.140625" customWidth="1"/>
    <col min="5" max="5" width="14" customWidth="1"/>
    <col min="6" max="7" width="15.7109375" customWidth="1"/>
    <col min="8" max="8" width="12.42578125" bestFit="1" customWidth="1"/>
    <col min="9" max="9" width="12.28515625" customWidth="1"/>
    <col min="10" max="10" width="12" customWidth="1"/>
    <col min="11" max="11" width="12.85546875" customWidth="1"/>
    <col min="12" max="12" width="13.7109375" customWidth="1"/>
    <col min="13" max="13" width="17" customWidth="1"/>
  </cols>
  <sheetData>
    <row r="1" spans="1:12" x14ac:dyDescent="0.25">
      <c r="A1" s="1"/>
      <c r="B1" s="25" t="s">
        <v>23</v>
      </c>
      <c r="C1" s="25"/>
      <c r="D1" s="25"/>
      <c r="E1" s="25"/>
      <c r="F1" s="25"/>
      <c r="G1" s="9"/>
    </row>
    <row r="2" spans="1:12" x14ac:dyDescent="0.25">
      <c r="A2" s="1"/>
      <c r="B2" s="1"/>
      <c r="C2" s="1"/>
      <c r="D2" s="26"/>
      <c r="E2" s="26"/>
      <c r="F2" s="26"/>
      <c r="G2" s="9"/>
    </row>
    <row r="3" spans="1:12" x14ac:dyDescent="0.25">
      <c r="A3" s="1"/>
      <c r="B3" s="1"/>
      <c r="C3" s="1"/>
      <c r="D3" s="1"/>
      <c r="E3" s="1"/>
    </row>
    <row r="4" spans="1:12" ht="60" customHeight="1" x14ac:dyDescent="0.25">
      <c r="A4" s="28" t="s">
        <v>26</v>
      </c>
      <c r="B4" s="28"/>
      <c r="C4" s="28"/>
      <c r="D4" s="28"/>
      <c r="E4" s="28"/>
      <c r="F4" s="28"/>
      <c r="G4" s="12"/>
    </row>
    <row r="5" spans="1:12" ht="60" customHeight="1" x14ac:dyDescent="0.25">
      <c r="A5" s="2" t="s">
        <v>0</v>
      </c>
      <c r="B5" s="3" t="s">
        <v>1</v>
      </c>
      <c r="C5" s="3" t="s">
        <v>12</v>
      </c>
      <c r="D5" s="3" t="s">
        <v>4</v>
      </c>
      <c r="E5" s="5" t="s">
        <v>6</v>
      </c>
      <c r="F5" s="2" t="s">
        <v>5</v>
      </c>
      <c r="G5" s="12"/>
    </row>
    <row r="6" spans="1:12" x14ac:dyDescent="0.25">
      <c r="A6" s="27" t="s">
        <v>13</v>
      </c>
      <c r="B6" s="27"/>
      <c r="C6" s="27"/>
      <c r="D6" s="27"/>
      <c r="E6" s="4"/>
      <c r="F6" s="7"/>
      <c r="G6" s="13"/>
    </row>
    <row r="7" spans="1:12" ht="120" x14ac:dyDescent="0.25">
      <c r="A7" s="6" t="s">
        <v>3</v>
      </c>
      <c r="B7" s="24" t="s">
        <v>24</v>
      </c>
      <c r="C7" s="16" t="s">
        <v>22</v>
      </c>
      <c r="D7" s="8">
        <v>5875340.3799999999</v>
      </c>
      <c r="E7" s="8">
        <v>1175068.08</v>
      </c>
      <c r="F7" s="8">
        <f>SUM(D7:E7)</f>
        <v>7050408.46</v>
      </c>
      <c r="G7" s="14"/>
      <c r="H7" s="18"/>
      <c r="I7" s="17"/>
      <c r="J7" s="20"/>
      <c r="K7" s="17"/>
      <c r="L7" s="18"/>
    </row>
    <row r="8" spans="1:12" x14ac:dyDescent="0.25">
      <c r="A8" s="29" t="s">
        <v>15</v>
      </c>
      <c r="B8" s="30"/>
      <c r="C8" s="30"/>
      <c r="D8" s="30"/>
      <c r="E8" s="30"/>
      <c r="F8" s="31"/>
      <c r="G8" s="14"/>
      <c r="H8" s="18"/>
      <c r="I8" s="17"/>
      <c r="J8" s="20"/>
      <c r="K8" s="17"/>
      <c r="L8" s="18"/>
    </row>
    <row r="9" spans="1:12" ht="120" x14ac:dyDescent="0.25">
      <c r="A9" s="6" t="s">
        <v>14</v>
      </c>
      <c r="B9" s="24" t="s">
        <v>25</v>
      </c>
      <c r="C9" s="16" t="s">
        <v>22</v>
      </c>
      <c r="D9" s="16">
        <v>2965725.26</v>
      </c>
      <c r="E9" s="16">
        <v>593145.05000000005</v>
      </c>
      <c r="F9" s="16">
        <f>SUM(D9:E9)</f>
        <v>3558870.3099999996</v>
      </c>
      <c r="G9" s="14"/>
      <c r="H9" s="18"/>
      <c r="I9" s="17"/>
      <c r="J9" s="20"/>
      <c r="K9" s="17"/>
      <c r="L9" s="18"/>
    </row>
    <row r="10" spans="1:12" ht="29.25" customHeight="1" x14ac:dyDescent="0.25">
      <c r="A10" s="4"/>
      <c r="B10" s="10" t="s">
        <v>2</v>
      </c>
      <c r="C10" s="10"/>
      <c r="D10" s="21">
        <f>D7+D9+0.01</f>
        <v>8841065.6500000004</v>
      </c>
      <c r="E10" s="21">
        <f t="shared" ref="D10:F10" si="0">E7+E9</f>
        <v>1768213.1300000001</v>
      </c>
      <c r="F10" s="21">
        <f>D10+E10</f>
        <v>10609278.780000001</v>
      </c>
      <c r="G10" s="15"/>
    </row>
    <row r="11" spans="1:12" ht="29.25" hidden="1" customHeight="1" x14ac:dyDescent="0.25">
      <c r="A11" s="22"/>
      <c r="B11" s="23"/>
      <c r="C11" s="23" t="s">
        <v>16</v>
      </c>
      <c r="D11" s="15" t="e">
        <f>SUM(#REF!)</f>
        <v>#REF!</v>
      </c>
      <c r="E11" s="15">
        <v>202643.05</v>
      </c>
      <c r="F11" s="15" t="e">
        <f>SUM(D11:E11)</f>
        <v>#REF!</v>
      </c>
      <c r="G11" s="15"/>
    </row>
    <row r="12" spans="1:12" ht="29.25" hidden="1" customHeight="1" x14ac:dyDescent="0.25">
      <c r="A12" s="22"/>
      <c r="B12" s="23"/>
      <c r="C12" s="23" t="s">
        <v>17</v>
      </c>
      <c r="D12" s="15" t="e">
        <f>SUM(#REF!)</f>
        <v>#REF!</v>
      </c>
      <c r="E12" s="15">
        <v>1187363.8500000001</v>
      </c>
      <c r="F12" s="15" t="e">
        <f>SUM(D12:E12)</f>
        <v>#REF!</v>
      </c>
      <c r="G12" s="15"/>
    </row>
    <row r="13" spans="1:12" ht="29.25" hidden="1" customHeight="1" x14ac:dyDescent="0.25">
      <c r="A13" s="22"/>
      <c r="B13" s="23"/>
      <c r="C13" s="23" t="s">
        <v>18</v>
      </c>
      <c r="D13" s="15" t="e">
        <f>SUM(#REF!)</f>
        <v>#REF!</v>
      </c>
      <c r="E13" s="15">
        <v>6213524.2400000002</v>
      </c>
      <c r="F13" s="15" t="e">
        <f>SUM(D13:E13)</f>
        <v>#REF!</v>
      </c>
      <c r="G13" s="15"/>
    </row>
    <row r="14" spans="1:12" ht="29.25" hidden="1" customHeight="1" x14ac:dyDescent="0.25">
      <c r="A14" s="22"/>
      <c r="B14" s="23"/>
      <c r="C14" s="23" t="s">
        <v>19</v>
      </c>
      <c r="D14" s="15" t="e">
        <f>SUM(#REF!)+#REF!</f>
        <v>#REF!</v>
      </c>
      <c r="E14" s="15">
        <v>1479771.06</v>
      </c>
      <c r="F14" s="15" t="e">
        <f>SUM(D14:E14)</f>
        <v>#REF!</v>
      </c>
      <c r="G14" s="15"/>
    </row>
    <row r="15" spans="1:12" ht="29.25" hidden="1" customHeight="1" x14ac:dyDescent="0.25">
      <c r="A15" s="22"/>
      <c r="B15" s="23"/>
      <c r="C15" s="23"/>
      <c r="D15" s="15"/>
      <c r="E15" s="15"/>
      <c r="F15" s="15"/>
      <c r="G15" s="15"/>
    </row>
    <row r="16" spans="1:12" ht="29.25" hidden="1" customHeight="1" x14ac:dyDescent="0.25">
      <c r="A16" s="22"/>
      <c r="B16" s="23"/>
      <c r="C16" s="23"/>
      <c r="D16" s="15" t="e">
        <f t="shared" ref="D16:F16" si="1">SUM(D11:D14)</f>
        <v>#REF!</v>
      </c>
      <c r="E16" s="15">
        <f t="shared" si="1"/>
        <v>9083302.2000000011</v>
      </c>
      <c r="F16" s="15" t="e">
        <f t="shared" si="1"/>
        <v>#REF!</v>
      </c>
      <c r="G16" s="15"/>
    </row>
    <row r="17" spans="1:7" ht="29.25" hidden="1" customHeight="1" x14ac:dyDescent="0.25">
      <c r="A17" s="22"/>
      <c r="B17" s="23"/>
      <c r="C17" s="23"/>
      <c r="D17" s="15" t="e">
        <f t="shared" ref="D17:F17" si="2">D10-D16</f>
        <v>#REF!</v>
      </c>
      <c r="E17" s="15">
        <f t="shared" si="2"/>
        <v>-7315089.0700000012</v>
      </c>
      <c r="F17" s="15" t="e">
        <f t="shared" si="2"/>
        <v>#REF!</v>
      </c>
      <c r="G17" s="15"/>
    </row>
    <row r="18" spans="1:7" ht="29.25" hidden="1" customHeight="1" x14ac:dyDescent="0.25">
      <c r="A18" s="22"/>
      <c r="B18" s="23"/>
      <c r="C18" s="23"/>
      <c r="D18" s="15">
        <v>409657.72000000626</v>
      </c>
      <c r="E18" s="15">
        <v>81931.549999998882</v>
      </c>
      <c r="F18" s="15">
        <v>491589.27000000299</v>
      </c>
      <c r="G18" s="15"/>
    </row>
    <row r="19" spans="1:7" x14ac:dyDescent="0.25">
      <c r="A19" s="1"/>
      <c r="B19" s="1"/>
      <c r="C19" s="1"/>
      <c r="D19" s="1"/>
      <c r="E19" s="1"/>
    </row>
    <row r="20" spans="1:7" x14ac:dyDescent="0.25">
      <c r="A20" s="1"/>
      <c r="B20" s="1"/>
      <c r="C20" s="1"/>
      <c r="D20" s="1"/>
      <c r="E20" s="1"/>
    </row>
    <row r="21" spans="1:7" x14ac:dyDescent="0.25">
      <c r="A21" s="1"/>
      <c r="B21" s="11" t="s">
        <v>7</v>
      </c>
      <c r="C21" s="11"/>
      <c r="D21" s="11" t="s">
        <v>8</v>
      </c>
      <c r="E21" s="1"/>
    </row>
    <row r="22" spans="1:7" x14ac:dyDescent="0.25">
      <c r="A22" s="1"/>
      <c r="B22" s="1" t="s">
        <v>20</v>
      </c>
      <c r="C22" s="1"/>
      <c r="D22" s="1" t="s">
        <v>9</v>
      </c>
      <c r="E22" s="1"/>
    </row>
    <row r="23" spans="1:7" x14ac:dyDescent="0.25">
      <c r="A23" s="1"/>
      <c r="B23" s="1"/>
      <c r="C23" s="1"/>
      <c r="D23" s="1"/>
      <c r="E23" s="1"/>
    </row>
    <row r="24" spans="1:7" x14ac:dyDescent="0.25">
      <c r="A24" s="1"/>
      <c r="B24" s="1" t="s">
        <v>21</v>
      </c>
      <c r="C24" s="1"/>
      <c r="D24" s="1" t="s">
        <v>10</v>
      </c>
      <c r="E24" s="1"/>
    </row>
    <row r="25" spans="1:7" x14ac:dyDescent="0.25">
      <c r="A25" s="1"/>
      <c r="B25" s="1"/>
      <c r="C25" s="1"/>
      <c r="D25" s="1"/>
      <c r="E25" s="1"/>
    </row>
    <row r="26" spans="1:7" x14ac:dyDescent="0.25">
      <c r="A26" s="1"/>
      <c r="B26" s="1" t="s">
        <v>11</v>
      </c>
      <c r="C26" s="1"/>
      <c r="D26" s="1" t="s">
        <v>11</v>
      </c>
      <c r="E26" s="1"/>
    </row>
    <row r="27" spans="1:7" x14ac:dyDescent="0.25">
      <c r="A27" s="1"/>
      <c r="B27" s="1"/>
      <c r="C27" s="1"/>
      <c r="D27" s="1"/>
      <c r="E27" s="1"/>
    </row>
    <row r="28" spans="1:7" x14ac:dyDescent="0.25">
      <c r="A28" s="1"/>
      <c r="B28" s="1"/>
      <c r="C28" s="1"/>
      <c r="D28" s="19"/>
      <c r="E28" s="19"/>
      <c r="F28" s="19"/>
    </row>
    <row r="29" spans="1:7" x14ac:dyDescent="0.25">
      <c r="A29" s="1"/>
      <c r="B29" s="1"/>
      <c r="C29" s="1"/>
      <c r="D29" s="19"/>
      <c r="E29" s="19"/>
      <c r="F29" s="19"/>
    </row>
    <row r="30" spans="1:7" x14ac:dyDescent="0.25">
      <c r="A30" s="1"/>
      <c r="B30" s="1"/>
      <c r="C30" s="1"/>
      <c r="D30" s="19"/>
      <c r="E30" s="19"/>
      <c r="F30" s="19"/>
    </row>
    <row r="31" spans="1:7" x14ac:dyDescent="0.25">
      <c r="A31" s="1"/>
      <c r="B31" s="1"/>
      <c r="C31" s="1"/>
      <c r="D31" s="19"/>
      <c r="E31" s="19"/>
      <c r="F31" s="19"/>
    </row>
    <row r="32" spans="1:7" x14ac:dyDescent="0.25">
      <c r="A32" s="1"/>
      <c r="B32" s="1"/>
      <c r="C32" s="1"/>
      <c r="D32" s="1"/>
      <c r="E32" s="1"/>
    </row>
    <row r="33" spans="1:5" x14ac:dyDescent="0.25">
      <c r="A33" s="1"/>
      <c r="B33" s="1"/>
      <c r="C33" s="1"/>
      <c r="D33" s="1"/>
      <c r="E33" s="1"/>
    </row>
  </sheetData>
  <mergeCells count="5">
    <mergeCell ref="B1:F1"/>
    <mergeCell ref="D2:F2"/>
    <mergeCell ref="A6:D6"/>
    <mergeCell ref="A4:F4"/>
    <mergeCell ref="A8:F8"/>
  </mergeCells>
  <pageMargins left="0.7" right="0.7" top="0.75" bottom="0.75" header="0.3" footer="0.3"/>
  <pageSetup paperSize="9" scale="5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workbookViewId="0">
      <selection activeCell="A3" sqref="A3"/>
    </sheetView>
  </sheetViews>
  <sheetFormatPr defaultRowHeight="15" x14ac:dyDescent="0.25"/>
  <sheetData>
    <row r="1" spans="1:6" x14ac:dyDescent="0.25">
      <c r="A1" s="8">
        <v>4562371</v>
      </c>
      <c r="B1" s="8">
        <v>27549913</v>
      </c>
      <c r="C1" s="8">
        <v>4363965</v>
      </c>
      <c r="D1" s="8">
        <f>SUM(A1:C1)</f>
        <v>36476249</v>
      </c>
      <c r="E1" s="8">
        <f>F1-D1</f>
        <v>7295249.799999997</v>
      </c>
      <c r="F1" s="8">
        <f>D1*1.2</f>
        <v>43771498.799999997</v>
      </c>
    </row>
    <row r="2" spans="1:6" x14ac:dyDescent="0.25">
      <c r="A2" s="16">
        <v>2394286</v>
      </c>
      <c r="B2" s="16">
        <v>14340911</v>
      </c>
      <c r="C2" s="16">
        <v>2218866</v>
      </c>
      <c r="D2" s="16">
        <f>SUM(A2:C2)</f>
        <v>18954063</v>
      </c>
      <c r="E2" s="16">
        <f>F2-D2</f>
        <v>3790812.5999999978</v>
      </c>
      <c r="F2" s="16">
        <f>D2*1.2</f>
        <v>22744875.599999998</v>
      </c>
    </row>
    <row r="3" spans="1:6" x14ac:dyDescent="0.25">
      <c r="A3" s="16">
        <v>15936</v>
      </c>
      <c r="B3" s="16">
        <v>43359</v>
      </c>
      <c r="C3" s="16">
        <v>468</v>
      </c>
      <c r="D3" s="16">
        <f>SUM(A3:C3)</f>
        <v>59763</v>
      </c>
      <c r="E3" s="16">
        <f>F3-D3</f>
        <v>11952.599999999991</v>
      </c>
      <c r="F3" s="16">
        <f>D3*1.2</f>
        <v>71715.599999999991</v>
      </c>
    </row>
    <row r="4" spans="1:6" x14ac:dyDescent="0.25">
      <c r="A4" s="16">
        <v>373405</v>
      </c>
      <c r="B4" s="16">
        <v>2279325</v>
      </c>
      <c r="C4" s="16">
        <v>342369</v>
      </c>
      <c r="D4" s="16">
        <f>SUM(A4:C4)</f>
        <v>2995099</v>
      </c>
      <c r="E4" s="16">
        <f>F4-D4</f>
        <v>599019.79999999981</v>
      </c>
      <c r="F4" s="16">
        <f>D4*1.2</f>
        <v>3594118.8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2024-11-07T06:49:07Z</dcterms:modified>
</cp:coreProperties>
</file>