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" yWindow="3708" windowWidth="19260" windowHeight="4032"/>
  </bookViews>
  <sheets>
    <sheet name="План Закупок на 2016 год" sheetId="4" r:id="rId1"/>
    <sheet name="Перечень изменений" sheetId="5" r:id="rId2"/>
  </sheets>
  <definedNames>
    <definedName name="_xlnm._FilterDatabase" localSheetId="0" hidden="1">'План Закупок на 2016 год'!$A$18:$P$119</definedName>
    <definedName name="_xlnm.Print_Area" localSheetId="0">'План Закупок на 2016 год'!$A$1:$P$159</definedName>
  </definedNames>
  <calcPr calcId="145621"/>
</workbook>
</file>

<file path=xl/calcChain.xml><?xml version="1.0" encoding="utf-8"?>
<calcChain xmlns="http://schemas.openxmlformats.org/spreadsheetml/2006/main">
  <c r="N133" i="4" l="1"/>
  <c r="K128" i="4"/>
  <c r="I131" i="4" l="1"/>
  <c r="N134" i="4"/>
  <c r="K120" i="4" l="1"/>
  <c r="K110" i="4" l="1"/>
  <c r="K109" i="4"/>
  <c r="K105" i="4"/>
  <c r="K103" i="4"/>
  <c r="K102" i="4" l="1"/>
  <c r="K101" i="4"/>
  <c r="A141" i="4" l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l="1"/>
  <c r="A156" i="4" s="1"/>
  <c r="A157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K71" i="4"/>
  <c r="A35" i="4" l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l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</calcChain>
</file>

<file path=xl/sharedStrings.xml><?xml version="1.0" encoding="utf-8"?>
<sst xmlns="http://schemas.openxmlformats.org/spreadsheetml/2006/main" count="1432" uniqueCount="423">
  <si>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</si>
  <si>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</si>
  <si>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</si>
  <si>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</si>
  <si>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</si>
  <si>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</si>
  <si>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</si>
  <si>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</si>
  <si>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</si>
  <si>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</si>
  <si>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</si>
  <si>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</si>
  <si>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</si>
  <si>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</si>
  <si>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</si>
  <si>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</si>
  <si>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</si>
  <si>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</si>
  <si>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</si>
  <si>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</si>
  <si>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</si>
  <si>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</si>
  <si>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</si>
  <si>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Общество с ограниченной отвественностью "Иркутская Энергосбытовая компания"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</si>
  <si>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</si>
  <si>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</si>
  <si>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</si>
  <si>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</si>
  <si>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открытый запрос предложений</t>
  </si>
  <si>
    <t>невозможно определить объем</t>
  </si>
  <si>
    <t>календарный год</t>
  </si>
  <si>
    <t>да</t>
  </si>
  <si>
    <t>обеспечение единства измерений (поверка средств измерений)</t>
  </si>
  <si>
    <t>штука</t>
  </si>
  <si>
    <t>г. Иркутск</t>
  </si>
  <si>
    <t>ремонт средств измерений</t>
  </si>
  <si>
    <t>Код по 
ОКТМО (общероссийский классификатор территорий муниципальных образований)</t>
  </si>
  <si>
    <t>Оказание услуг по техническому обслуживанию автоматизированной системы коммерческого учета тепловой энергии</t>
  </si>
  <si>
    <t>чел.ч</t>
  </si>
  <si>
    <t xml:space="preserve">Приложение </t>
  </si>
  <si>
    <t>к приказу ООО «Иркутскэнергосбыт»</t>
  </si>
  <si>
    <t>ОМ</t>
  </si>
  <si>
    <t>Маркетинговые исследования, лот № 1 - оценка качества обслуживания потребителей</t>
  </si>
  <si>
    <t>невозможно отобразить объем</t>
  </si>
  <si>
    <t>Иркутская область</t>
  </si>
  <si>
    <t>60 дней с момента подписания</t>
  </si>
  <si>
    <t>нет</t>
  </si>
  <si>
    <t>Заключение Агентского договора на поиск рекламодателей и заключение с рекламодателями от имени ООО "Иркутскэнергосбыт" договоров на печать и распространение рекламы</t>
  </si>
  <si>
    <t>процент</t>
  </si>
  <si>
    <t>невозможно указать объем</t>
  </si>
  <si>
    <t>30% от стоимости фактически оказанных услуг по печати и распространению рекламы</t>
  </si>
  <si>
    <t>1 год с момента заключения</t>
  </si>
  <si>
    <t>Открытый запрос предложений</t>
  </si>
  <si>
    <t>Периодический медосмотр</t>
  </si>
  <si>
    <t>человек</t>
  </si>
  <si>
    <t>Печатный центр</t>
  </si>
  <si>
    <t>комплект</t>
  </si>
  <si>
    <t>Закупка у единственного поставщика</t>
  </si>
  <si>
    <t>УЖКХ</t>
  </si>
  <si>
    <t>по текущим заявкам в течение года</t>
  </si>
  <si>
    <t>Изготовление и поставка сувенирной продукции - Лот1 Поставка сувенирной брендированной продукции VIP-класса</t>
  </si>
  <si>
    <t>Изготовление и поставка сувенирной продукции - Лот2 Поставка сувенирной брендированной продукции Бизнес-класса</t>
  </si>
  <si>
    <t>Изготовление и поставка сувенирной продукции - Лот3 Поставка промо-сувениров</t>
  </si>
  <si>
    <t>Изготовление и поставка сувенирной продукции - Лот4 Поставка леденцовых конфет в индивидуальной корпоративной упаковке</t>
  </si>
  <si>
    <t>кг</t>
  </si>
  <si>
    <t>ежедневники, планинги, блокноты, календари,открытки на День Энергетика, Новый Год</t>
  </si>
  <si>
    <t xml:space="preserve">Изготовление и поставка сувенирной продукции к новому году и ДЭ </t>
  </si>
  <si>
    <t>ФЭО</t>
  </si>
  <si>
    <t>Договоры на предоставление путевок в оздоровительные учреждения и учреждения отдыха  для детей и взрослых (несколько закупок у разных поставщиков)</t>
  </si>
  <si>
    <t>руб</t>
  </si>
  <si>
    <t>Невозможно определить объем</t>
  </si>
  <si>
    <t>Добровольное медицинское страхование</t>
  </si>
  <si>
    <t>Договор по приему платежей</t>
  </si>
  <si>
    <t>%</t>
  </si>
  <si>
    <t>Публичная оферта</t>
  </si>
  <si>
    <t xml:space="preserve">закупка путевок в детские оздоровительные  и санаторные  лагеря </t>
  </si>
  <si>
    <t>невозможно отобразить цену</t>
  </si>
  <si>
    <t>бессрочный</t>
  </si>
  <si>
    <t>Открытие кредитной линии с лимитом задолженности 590 000 000 (Пятьсот девяносто миллионов) руб.</t>
  </si>
  <si>
    <t>Открытие кредитной линии с лимитом задолженности 190 000 000 (Сто девяносто миллионов) руб.</t>
  </si>
  <si>
    <t>Договор об овердрафтном кредите c лимитом кредитования в размере  420 000 000 (Четыреста двадцать миллионов) рублей</t>
  </si>
  <si>
    <t>Договор по приему платежей по договору эвкайринга</t>
  </si>
  <si>
    <t>ОКСиКР</t>
  </si>
  <si>
    <t>квадратный метр</t>
  </si>
  <si>
    <t>г. Саянск</t>
  </si>
  <si>
    <t xml:space="preserve">АСКУТЭ юридических лиц </t>
  </si>
  <si>
    <t>АСКУЭ-Быт</t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</si>
  <si>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Ангарского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</si>
  <si>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Шелеховского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</si>
  <si>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Слюдянского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</si>
  <si>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Усольского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</si>
  <si>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Черемховского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</si>
  <si>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Саянского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</si>
  <si>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Тулунского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</si>
  <si>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Тайшетского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</si>
  <si>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Братского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</si>
  <si>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Нижнеилимского отделения</t>
    </r>
  </si>
  <si>
    <t>План закупок товаров, работ, услуг на 2016 год</t>
  </si>
  <si>
    <t>Ремонт помещений в административном здании по адресу: г. Иркутск, ул. Лермонтова, 257</t>
  </si>
  <si>
    <t>февраль 2016 г.</t>
  </si>
  <si>
    <t>03.2016-05.2016</t>
  </si>
  <si>
    <t>Ремонт помещений в административном здании по адресу: г. Иркутск, ул. Байкальская, 259</t>
  </si>
  <si>
    <t>Ремонт помещений в административном здании по адресу: г. Иркутск, ул. Мира, 94</t>
  </si>
  <si>
    <t>август 2016 г.</t>
  </si>
  <si>
    <t>09.2016-10.2016</t>
  </si>
  <si>
    <t>Ремонт помещений в административном здании по адресу: г.Шелехов, 3 кв.-л, д. 14</t>
  </si>
  <si>
    <t>сентябрь                   2016 г.</t>
  </si>
  <si>
    <t>10.2016-11.2016</t>
  </si>
  <si>
    <t>Ремонт помещений в административном здании Качугского производственного участка Восточного отделения по адресу: Иркутская обл., п. Качуг, ул. Еловая, 11</t>
  </si>
  <si>
    <t>п. Качуг</t>
  </si>
  <si>
    <t>июль 2016 г.</t>
  </si>
  <si>
    <t>08.2016-09.2016</t>
  </si>
  <si>
    <t>Ремонт помещений административного здания Баяндаевкого производственного участка Восточного отделения по адресу: Иркутская обл., п. Баяндай, ул. Энергетиков, 1</t>
  </si>
  <si>
    <t>п. Баяндай</t>
  </si>
  <si>
    <t>июнь 2016 г.</t>
  </si>
  <si>
    <t>07.2016-08.2016</t>
  </si>
  <si>
    <t>Ремонт помещений административного здания Усть-Илимского отделения по адресу: Иркутская обл., г. Усть-Илимск,           ул. 50-лет ВЛКСМ, 20</t>
  </si>
  <si>
    <t>г. Усть-Илимск</t>
  </si>
  <si>
    <t>май 2016 г.</t>
  </si>
  <si>
    <t>06.2016-08.2016</t>
  </si>
  <si>
    <t>Ремонт помещений административного здания Усть-Илимского отделения по адресу: Иркутская обл., г. Усть-Илимск,           ул. К. Маркса, 36</t>
  </si>
  <si>
    <t>Благоустройство территории Саянского отделения по адресу: Иркутская обл., г. Саянск, м-н Мирный, 30</t>
  </si>
  <si>
    <t>Ремонт помещений административного здания Зиминского производственного участка Саянского отделения по адресу: Иркутская обл., г. Зима,                          ул. Ленина, 13</t>
  </si>
  <si>
    <t>г. Зима</t>
  </si>
  <si>
    <t>06.2016-07.2016</t>
  </si>
  <si>
    <t>Ремонт помещений административного здания Тайшетского отделения по адресу: Иркутская обл., г. Тайшет, ул. Сурнова, 6</t>
  </si>
  <si>
    <t>г. Тайшет</t>
  </si>
  <si>
    <t>Ремонт помещений административного здания Киренского отделения по адресу: Иркутская обл., г. Киренск, м-н Центральный, ул. Комарова, 26</t>
  </si>
  <si>
    <t>г. Киренск</t>
  </si>
  <si>
    <t>Ремонт помещений административного здания по адресу: г. Иркутск, ул. Мухиной, 2Г</t>
  </si>
  <si>
    <t>март 2016</t>
  </si>
  <si>
    <t>июнь 2016  сентябрь 2016</t>
  </si>
  <si>
    <t>апрель 2016</t>
  </si>
  <si>
    <t>июль 2016   сентябрь 2016</t>
  </si>
  <si>
    <t>СМП</t>
  </si>
  <si>
    <t>рубль</t>
  </si>
  <si>
    <t>август-сентябрь 2016 года</t>
  </si>
  <si>
    <t>СОТ</t>
  </si>
  <si>
    <t>Специальная оценка условий труда на рабочих местах</t>
  </si>
  <si>
    <t>шт.</t>
  </si>
  <si>
    <t>Обслуживание систем кондиционирования воздуха в помещениях                                      ООО "Иркутскэнергосбыт"</t>
  </si>
  <si>
    <t>796</t>
  </si>
  <si>
    <t>Оказание услуг охраны имущества при его транспортировке на территории сельской местности Восточного отделения ООО "Иркутскэнергосбыт"</t>
  </si>
  <si>
    <t>620,00 руб. за одно сопровождение</t>
  </si>
  <si>
    <t>рул.</t>
  </si>
  <si>
    <t>г.Иркутск</t>
  </si>
  <si>
    <t>январь- февраль 2016</t>
  </si>
  <si>
    <t>Разработка доп. функционала и развитие ПК АСКУТЭ</t>
  </si>
  <si>
    <t xml:space="preserve">Сервисное обслуживание печатного конвертовального оборудования </t>
  </si>
  <si>
    <t>0,33 руб с НДС за один отпечатанный экземпляр (цена договора состоит из платежа за изготовленное количество экземпляров)</t>
  </si>
  <si>
    <t>ТЦ</t>
  </si>
  <si>
    <t>Купля-продажа автомобилей,
по государственной программе утилизации</t>
  </si>
  <si>
    <t>1 000 в месяц</t>
  </si>
  <si>
    <t>4 500 в месяц</t>
  </si>
  <si>
    <t>3 000 в месяц</t>
  </si>
  <si>
    <t>1 500 в месяц</t>
  </si>
  <si>
    <r>
      <t xml:space="preserve">снятие показаний с индивидуальных приборов учета бытовых потребителей                            </t>
    </r>
    <r>
      <rPr>
        <b/>
        <sz val="12"/>
        <rFont val="Times New Roman"/>
        <family val="1"/>
        <charset val="204"/>
      </rPr>
      <t>Усть-Илимского отделения</t>
    </r>
  </si>
  <si>
    <r>
      <t xml:space="preserve">снятие показаний с индивидуальных приборов учета бытовых потребителей                  </t>
    </r>
    <r>
      <rPr>
        <b/>
        <sz val="12"/>
        <rFont val="Times New Roman"/>
        <family val="1"/>
        <charset val="204"/>
      </rPr>
      <t>Усть-Кутского отделения</t>
    </r>
  </si>
  <si>
    <t>Поставка букетов из живых цветов</t>
  </si>
  <si>
    <t>01.2016-12.2016</t>
  </si>
  <si>
    <t>01.01.2017-31.12.2017</t>
  </si>
  <si>
    <t>до 31.12.2016</t>
  </si>
  <si>
    <t>март 2016 -март 2017</t>
  </si>
  <si>
    <t>март  2016 - март  2017</t>
  </si>
  <si>
    <t>Открытие возобновляемой рамочной кредитной линии с лимитом задолженности 500 000 000 (Пятьсот миллионов) руб.</t>
  </si>
  <si>
    <t xml:space="preserve">% ставка не более 14 % годовых  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</si>
  <si>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возобновляемой рамочной кредитной линии c лимитом задолженности в размере 500 000 000 рублей (Пятьсот миллионов) рублей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</si>
  <si>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задолженности в размере 590 000 000 рублей (Пятьсот девяносто миллионов) рублей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</si>
  <si>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задолженности в размере 190 000 000 рублей (Сто девяносто миллионов) рублей</t>
  </si>
  <si>
    <t>ПТО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</si>
  <si>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</si>
  <si>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</si>
  <si>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</si>
  <si>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</si>
  <si>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</si>
  <si>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</si>
  <si>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процентов.</t>
  </si>
  <si>
    <t>рублей,</t>
  </si>
  <si>
    <t>исключ. из расчета доли СМП</t>
  </si>
  <si>
    <r>
      <t xml:space="preserve">с комиссией не более 1,5% от суммы принятых платежей;
</t>
    </r>
    <r>
      <rPr>
        <sz val="12"/>
        <color rgb="FF0070C0"/>
        <rFont val="Times New Roman"/>
        <family val="1"/>
        <charset val="204"/>
      </rPr>
      <t>исключ. из расчета доли СМП</t>
    </r>
  </si>
  <si>
    <t xml:space="preserve">ПТО </t>
  </si>
  <si>
    <t>Поставка ТМЦ</t>
  </si>
  <si>
    <t>шт</t>
  </si>
  <si>
    <t>Участники закупки - только СМП</t>
  </si>
  <si>
    <t>(</t>
  </si>
  <si>
    <t>).</t>
  </si>
  <si>
    <t>Поставка средств гигиены ( туалетная бумага)</t>
  </si>
  <si>
    <t>Поставка средств гигиены (полотенца бумажные)</t>
  </si>
  <si>
    <t>43.31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</si>
  <si>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</si>
  <si>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</si>
  <si>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43.31.10</t>
  </si>
  <si>
    <t>73.11</t>
  </si>
  <si>
    <t>73.11.12</t>
  </si>
  <si>
    <t>73.1</t>
  </si>
  <si>
    <t>71.2</t>
  </si>
  <si>
    <t>71.20.19.130</t>
  </si>
  <si>
    <t>86.9</t>
  </si>
  <si>
    <t>86.90.1</t>
  </si>
  <si>
    <t>74.90</t>
  </si>
  <si>
    <t>74.90.20</t>
  </si>
  <si>
    <t>33.17</t>
  </si>
  <si>
    <t>33.12.18</t>
  </si>
  <si>
    <t>80.10</t>
  </si>
  <si>
    <t>17.22</t>
  </si>
  <si>
    <t>17.22.1</t>
  </si>
  <si>
    <t>33.12</t>
  </si>
  <si>
    <t>33.12.2</t>
  </si>
  <si>
    <t>43.29</t>
  </si>
  <si>
    <t>43.22.12.160</t>
  </si>
  <si>
    <t>47.9</t>
  </si>
  <si>
    <t>74.90.2</t>
  </si>
  <si>
    <t>45.1</t>
  </si>
  <si>
    <t>74.9</t>
  </si>
  <si>
    <t>32.99</t>
  </si>
  <si>
    <t>32.99.5</t>
  </si>
  <si>
    <t>01.19.21</t>
  </si>
  <si>
    <t>01.19.21.190</t>
  </si>
  <si>
    <t>58.19</t>
  </si>
  <si>
    <t>58.19.11</t>
  </si>
  <si>
    <t>58.19.13.120</t>
  </si>
  <si>
    <t>86.90.4</t>
  </si>
  <si>
    <t>86.90.19.140</t>
  </si>
  <si>
    <t>65.12.1</t>
  </si>
  <si>
    <t>66.19.61</t>
  </si>
  <si>
    <t>66.19.99.131</t>
  </si>
  <si>
    <t>64.92</t>
  </si>
  <si>
    <t>ОК</t>
  </si>
  <si>
    <t>85.31</t>
  </si>
  <si>
    <t>Услуги по обучению персонала</t>
  </si>
  <si>
    <t>792</t>
  </si>
  <si>
    <t>31.12.2016</t>
  </si>
  <si>
    <t>закупка у единственного поставщика</t>
  </si>
  <si>
    <t>119 678 в месяц</t>
  </si>
  <si>
    <t>1,18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</si>
  <si>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февраль 2017</t>
  </si>
  <si>
    <r>
      <rPr>
        <b/>
        <sz val="14"/>
        <rFont val="Times New Roman"/>
        <family val="1"/>
        <charset val="204"/>
      </rPr>
      <t>ЛОТ 2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Центрального, Иркутского городского отделения ООО «Иркутскэнергосбыт» Правобережный, Октябрьский округ)</t>
    </r>
  </si>
  <si>
    <t>96 586 в месяц</t>
  </si>
  <si>
    <r>
      <rPr>
        <b/>
        <sz val="14"/>
        <rFont val="Times New Roman"/>
        <family val="1"/>
        <charset val="204"/>
      </rPr>
      <t xml:space="preserve">ЛОТ 3 </t>
    </r>
    <r>
      <rPr>
        <sz val="12"/>
        <rFont val="Times New Roman"/>
        <family val="1"/>
        <charset val="204"/>
      </rPr>
      <t xml:space="preserve">Доставка Документов на территории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Восточного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</si>
  <si>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46 000 в месяц</t>
  </si>
  <si>
    <t>2,72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</si>
  <si>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ЛОТ 4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</t>
    </r>
    <r>
      <rPr>
        <b/>
        <sz val="12"/>
        <rFont val="Times New Roman"/>
        <family val="1"/>
        <charset val="204"/>
      </rPr>
      <t xml:space="preserve"> Слюдянского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</si>
  <si>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12 900 в месяц</t>
  </si>
  <si>
    <t>1,08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</si>
  <si>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5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Усольского 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</si>
  <si>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36 900 в месяц по городской местности; 18 300 в месяц по сельской местности</t>
  </si>
  <si>
    <t>1,18 руб. с НДС за один доставленный документ для городской местности;  2,72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</si>
  <si>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ЛОТ 6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Черемховского</t>
    </r>
    <r>
      <rPr>
        <sz val="12"/>
        <rFont val="Times New Roman"/>
        <family val="1"/>
        <charset val="204"/>
      </rPr>
      <t xml:space="preserve"> отделения ООО «Иркутскэнергосбыт»</t>
    </r>
  </si>
  <si>
    <t>24 500 в месяц по городской местности; 15 500 в месяц по сельской местности</t>
  </si>
  <si>
    <r>
      <rPr>
        <b/>
        <sz val="14"/>
        <rFont val="Times New Roman"/>
        <family val="1"/>
        <charset val="204"/>
      </rPr>
      <t xml:space="preserve">ЛОТ 7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Саянского</t>
    </r>
    <r>
      <rPr>
        <sz val="12"/>
        <rFont val="Times New Roman"/>
        <family val="1"/>
        <charset val="204"/>
      </rPr>
      <t xml:space="preserve"> отделения ООО «Иркутскэнергосбыт»</t>
    </r>
  </si>
  <si>
    <t>26 600 в месяц по городской местности; 10 900 в месяц по сельской местности</t>
  </si>
  <si>
    <r>
      <rPr>
        <b/>
        <sz val="14"/>
        <rFont val="Times New Roman"/>
        <family val="1"/>
        <charset val="204"/>
      </rPr>
      <t xml:space="preserve">ЛОТ 8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Тулунского</t>
    </r>
    <r>
      <rPr>
        <sz val="12"/>
        <rFont val="Times New Roman"/>
        <family val="1"/>
        <charset val="204"/>
      </rPr>
      <t xml:space="preserve"> отделения ООО «Иркутскэнергосбыт»</t>
    </r>
  </si>
  <si>
    <t>27 500 в месяц по городской местности; 23 500 в месяц по сельской местности</t>
  </si>
  <si>
    <t>1,89 руб. с НДС за один доставленный документ для городской местности;  2,72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</si>
  <si>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ЛОТ 9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Тайшетского</t>
    </r>
    <r>
      <rPr>
        <sz val="12"/>
        <rFont val="Times New Roman"/>
        <family val="1"/>
        <charset val="204"/>
      </rPr>
      <t xml:space="preserve"> отделения ООО «Иркутскэнергосбыт»</t>
    </r>
  </si>
  <si>
    <t>21 000 в месяц по городской местности; 13 700 в месяц по сельской местности</t>
  </si>
  <si>
    <r>
      <rPr>
        <b/>
        <sz val="14"/>
        <rFont val="Times New Roman"/>
        <family val="1"/>
        <charset val="204"/>
      </rPr>
      <t xml:space="preserve">ЛОТ 10 </t>
    </r>
    <r>
      <rPr>
        <sz val="12"/>
        <rFont val="Times New Roman"/>
        <family val="1"/>
        <charset val="204"/>
      </rPr>
      <t>Доставка Документов в многоквартирных домах (территория города Братска, Падун, Энергетик, Гидростроитель) в зоне обслуживания Братского отделения ООО «Иркутскэнергосбыт»</t>
    </r>
  </si>
  <si>
    <t>87 000 в месяц</t>
  </si>
  <si>
    <t>1,19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</si>
  <si>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11</t>
    </r>
    <r>
      <rPr>
        <sz val="12"/>
        <rFont val="Times New Roman"/>
        <family val="1"/>
        <charset val="204"/>
      </rPr>
      <t xml:space="preserve"> 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  </r>
  </si>
  <si>
    <t>21 700 в месяц</t>
  </si>
  <si>
    <r>
      <rPr>
        <b/>
        <sz val="14"/>
        <rFont val="Times New Roman"/>
        <family val="1"/>
        <charset val="204"/>
      </rPr>
      <t>ЛОТ 12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Нижнеилимского 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</si>
  <si>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16 900 в месяц</t>
  </si>
  <si>
    <r>
      <rPr>
        <b/>
        <sz val="14"/>
        <rFont val="Times New Roman"/>
        <family val="1"/>
        <charset val="204"/>
      </rPr>
      <t>ЛОТ 13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Усть-Илимского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</si>
  <si>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14 700 в месяц</t>
  </si>
  <si>
    <t>1,80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</si>
  <si>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14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</t>
    </r>
    <r>
      <rPr>
        <b/>
        <sz val="12"/>
        <rFont val="Times New Roman"/>
        <family val="1"/>
        <charset val="204"/>
      </rPr>
      <t xml:space="preserve"> Усть-Кутского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</si>
  <si>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16 100 в месяц</t>
  </si>
  <si>
    <t>2,00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</si>
  <si>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15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Киренского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</si>
  <si>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9 030 в месяц</t>
  </si>
  <si>
    <t>7,34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</si>
  <si>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16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Мамско-Чуйского отделения</t>
    </r>
    <r>
      <rPr>
        <sz val="12"/>
        <rFont val="Times New Roman"/>
        <family val="1"/>
        <charset val="204"/>
      </rPr>
      <t xml:space="preserve"> ООО «Иркутскэнергосбыт» </t>
    </r>
  </si>
  <si>
    <t>2 800 в месяц</t>
  </si>
  <si>
    <t>Перечень изменений и дополнений</t>
  </si>
  <si>
    <t>дополнен строками 66-82.</t>
  </si>
  <si>
    <t>к Плану закупок ООО «Иркутскэнергосбыт» на 2016 год:</t>
  </si>
  <si>
    <t>25.01.2016:</t>
  </si>
  <si>
    <t>53.20.11.190</t>
  </si>
  <si>
    <t>53.20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</si>
  <si>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</si>
  <si>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</si>
  <si>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r>
      <rPr>
        <b/>
        <sz val="14"/>
        <rFont val="Times New Roman"/>
        <family val="1"/>
        <charset val="204"/>
      </rPr>
      <t>ЛОТ 1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Центрального, Иркутского городского отделения ООО «Иркутскэнергосбыт» (Свердловский, Ленинский округ)</t>
    </r>
  </si>
  <si>
    <t>85.3</t>
  </si>
  <si>
    <t>01.02.2016:</t>
  </si>
  <si>
    <t>изменения строк 46-51 (колонки 11-13); дополнен строками 83-84.</t>
  </si>
  <si>
    <t>ОИТ</t>
  </si>
  <si>
    <t>95.11</t>
  </si>
  <si>
    <t>95.11.10</t>
  </si>
  <si>
    <t>Услуги по ремонту печатного оборудования и заправке картриджей</t>
  </si>
  <si>
    <t>45.4</t>
  </si>
  <si>
    <t>Ремонт Хомутовского производственного участка Восточного отделения ООО "Иркутскэнергосбыт" по адресу: Иркутская обл., с. Хомутово, ул. Некрасова, д.2.</t>
  </si>
  <si>
    <t>55</t>
  </si>
  <si>
    <t>с. Хомутово</t>
  </si>
  <si>
    <t>февраль 2016</t>
  </si>
  <si>
    <t>02.2016 - 04.2016</t>
  </si>
  <si>
    <t>декабрь 2016</t>
  </si>
  <si>
    <t>52.2</t>
  </si>
  <si>
    <t>Транспортные услуги</t>
  </si>
  <si>
    <t>53.20.11</t>
  </si>
  <si>
    <t>53.20.3</t>
  </si>
  <si>
    <t>Услуги курьерской службы</t>
  </si>
  <si>
    <t>04.02.2016:</t>
  </si>
  <si>
    <t>дополнен строками 85-86.</t>
  </si>
  <si>
    <t>ГСО</t>
  </si>
  <si>
    <t>22.22</t>
  </si>
  <si>
    <t>58.13.10.000</t>
  </si>
  <si>
    <t>Подготовка, изготовление и распространение специального тематического выпуска областного периодического печатного издания в Иркутской области</t>
  </si>
  <si>
    <t>950 000 за 1 спецвыпуск</t>
  </si>
  <si>
    <t>март - август 2016</t>
  </si>
  <si>
    <t>92.20</t>
  </si>
  <si>
    <t>60.20.11.000</t>
  </si>
  <si>
    <t>Размещение видеоинформации ООО "Иркутскэнергосбыт"  в новостной программе в Иркутске, Шелехове, Ангарске  по сети кабельного и эфирного вещания</t>
  </si>
  <si>
    <t>мин</t>
  </si>
  <si>
    <t>26 в год</t>
  </si>
  <si>
    <t>25 000 рублей за 1 минуту</t>
  </si>
  <si>
    <t>март 2016-март 2019</t>
  </si>
  <si>
    <t>60.20.40.000</t>
  </si>
  <si>
    <t xml:space="preserve">Подготовка и размещение видеоинформации ООО "Иркутскэнергосбыт" на территории  Иркутской области на местных  видеоканалах </t>
  </si>
  <si>
    <t>1 300 000 рублей в год</t>
  </si>
  <si>
    <t xml:space="preserve">Размещение информации ООО "Иркутскэнергосбыт" на федеральном видео канале в  Иркутской области </t>
  </si>
  <si>
    <t>18 в год</t>
  </si>
  <si>
    <t xml:space="preserve">55 200 рублей за минуту </t>
  </si>
  <si>
    <t>92.40</t>
  </si>
  <si>
    <t xml:space="preserve">58.19.19.190 </t>
  </si>
  <si>
    <t xml:space="preserve">Размещение информации ООО "Иркутскэнергосбыт"  на  стендах фасадов жилых домов в Иркутске </t>
  </si>
  <si>
    <t>Иркутск</t>
  </si>
  <si>
    <t>60 рублей  за 1 шт в мес</t>
  </si>
  <si>
    <t>Размещение информации ООО "Иркутскэнергосбыт" на стендах в подъездах и в лифтах жилых домов Иркутска, Ангарска, Шелехова</t>
  </si>
  <si>
    <t>36,1 рубль за 1 шт в мес</t>
  </si>
  <si>
    <t>63.99.10</t>
  </si>
  <si>
    <t>Продвижение ООО "Иркутскэнергосбыт" в социальных сетях</t>
  </si>
  <si>
    <t>540</t>
  </si>
  <si>
    <t>чел.дн</t>
  </si>
  <si>
    <t>540 000 рублей  в год</t>
  </si>
  <si>
    <t>63.91.11</t>
  </si>
  <si>
    <t>Изготовление и размещение информационных материалов ООО "Иркутскэнергосбыт" в местных (городских и районных) печатных изданиях</t>
  </si>
  <si>
    <t>051</t>
  </si>
  <si>
    <t>см2</t>
  </si>
  <si>
    <t>2 287 104 рубля в год</t>
  </si>
  <si>
    <t>дополнен строками 87-94.</t>
  </si>
  <si>
    <t>29.02.2016:</t>
  </si>
  <si>
    <t>46.69.9</t>
  </si>
  <si>
    <t>46.69.19.190</t>
  </si>
  <si>
    <t>Индикаторы сетевого тока</t>
  </si>
  <si>
    <t>Да</t>
  </si>
  <si>
    <t>Сигнализаторы скрытой проводки</t>
  </si>
  <si>
    <t>8 500 руб./1шт.</t>
  </si>
  <si>
    <t>1 800 руб./1шт.</t>
  </si>
  <si>
    <t>дополнен строками 95-96.</t>
  </si>
  <si>
    <t>14.03.2016:</t>
  </si>
  <si>
    <t>март-апрель 2016 г.</t>
  </si>
  <si>
    <t>31.03.2016:</t>
  </si>
  <si>
    <t>изменение строки 25 (колонки 8 , 11, 12); дополнен строкой  97.</t>
  </si>
  <si>
    <t>Возмездное оказание услуг по монтажу узлов учета электрической энергии</t>
  </si>
  <si>
    <t>43.21</t>
  </si>
  <si>
    <t>43.21.10</t>
  </si>
  <si>
    <t>Открытки по случаю Дня рождения, Профессионального праздника, Нового Года, Дня Энергетика, Поздравительные адреса, листовая полиграфическая продукция</t>
  </si>
  <si>
    <t>82.99</t>
  </si>
  <si>
    <t>82.99.19</t>
  </si>
  <si>
    <t>Оказание услуг по проведению платежей</t>
  </si>
  <si>
    <t>Иркутская область, г. Иркутск</t>
  </si>
  <si>
    <t>по 31.12.2020</t>
  </si>
  <si>
    <t>188744,70 руб. в месяц, кроме того НДС 33974,05 руб.</t>
  </si>
  <si>
    <t>12.04.2016:</t>
  </si>
  <si>
    <t>изменение строки 50 (колонки 12, 13); изменение строки 51 (колонки 11, 12, 13), дополнен строками  98, 99.</t>
  </si>
  <si>
    <t xml:space="preserve">58.11.30 </t>
  </si>
  <si>
    <t>58.11.30.190</t>
  </si>
  <si>
    <t>Изготовление и поставка электронной и печатной версии буклета о компании</t>
  </si>
  <si>
    <t>23.05.2016:</t>
  </si>
  <si>
    <t>дополнен строкой 100.</t>
  </si>
  <si>
    <t>Ремонт помещений административного здания Нижнеилимского отделения ООО "Иркутскэнергосбыт" по адресу: Иркутская обл., г. Железногорск-Илимский, ул. Янгеля, 8.</t>
  </si>
  <si>
    <t>г. Железногорск-Илимский</t>
  </si>
  <si>
    <t>33.20</t>
  </si>
  <si>
    <t>26.40.33</t>
  </si>
  <si>
    <t>Установка систем видеонаблюдения в кассах ООО "Иркусткая Энергосбытовая компания"</t>
  </si>
  <si>
    <t>17.06.2016:</t>
  </si>
  <si>
    <t>дополнен строкой 101.</t>
  </si>
  <si>
    <t>68.20.2</t>
  </si>
  <si>
    <t>68.20.12</t>
  </si>
  <si>
    <t>Аренда нежилых помещений под офис ООО "Иркутскэнергосбыт" в Ленинском округе г. Иркутска (Ново-Ленино)</t>
  </si>
  <si>
    <t>кв.метр</t>
  </si>
  <si>
    <t>500-600</t>
  </si>
  <si>
    <t>Арендная плата в месяц не более 700 руб./кв.метр</t>
  </si>
  <si>
    <t>11 месяцев</t>
  </si>
  <si>
    <t>23.06.2016:</t>
  </si>
  <si>
    <t>удалены строки 16 и 17, дополнен строками 102 и 103.</t>
  </si>
  <si>
    <t xml:space="preserve">40.10.3  </t>
  </si>
  <si>
    <t>35.13</t>
  </si>
  <si>
    <t>Оказание услуг по введению ограничений и восстановлению режима потребления электрической энергии Потреблителей в зоне действия сетевой компании ОГУЭП "Облкоммунэнерго"</t>
  </si>
  <si>
    <t>Иркутская обл.</t>
  </si>
  <si>
    <t>год</t>
  </si>
  <si>
    <t>Единственный поставщик</t>
  </si>
  <si>
    <t>01.07.2016:</t>
  </si>
  <si>
    <t>изменение строки 9 (колонки 11-13).</t>
  </si>
  <si>
    <t xml:space="preserve">Договор на оказание услуг по консультативному сопровождению расчетов с потребителями </t>
  </si>
  <si>
    <t>1690 рублей за 1 чел.час работы, с НДС</t>
  </si>
  <si>
    <t>74.90.19</t>
  </si>
  <si>
    <t>8 000 в месяц</t>
  </si>
  <si>
    <t>Цена 1 снятия показания: на лестничной клетке 2,90; в квартире 8,65 (цена договора определяется как произведение фактического количества снятых показаний на цену снятия одного показания)</t>
  </si>
  <si>
    <t>Цена 1 снятия показания: на лестничной клетке 3,50; в квартире 10,50 (цена договора определяется как произведение фактического количества снятых показаний на цену снятия одного показания)</t>
  </si>
  <si>
    <t>Цена 1 снятия показания: на лестничной клетке 4,50; в квартире 11,50 (цена договора определяется как произведение фактического количества снятых показаний на цену снятия одного показания)</t>
  </si>
  <si>
    <t>28.07.2016:</t>
  </si>
  <si>
    <t>дополнение строкой 104; изменение строк 34-45 (колонки 8, 11, 13, 16).</t>
  </si>
  <si>
    <t>11.08.2016:</t>
  </si>
  <si>
    <t>дополнение строкой 105-106.</t>
  </si>
  <si>
    <t>43.3</t>
  </si>
  <si>
    <t>43.39.1</t>
  </si>
  <si>
    <t>Ремонт помещений административного здания 1 этажа Центрального отделения ООО "Иркутскэнергосбыт" и 3 этажа информационно-справочного центра (Call-центр) ООО "Иркутскэнергосбыт" по адресу: Иркутская обл., г.Иркутск, ул.Депутатская,83</t>
  </si>
  <si>
    <t>Выполнение работ по созданию автоматизированной системы коммерческого учета тепловой энергии</t>
  </si>
  <si>
    <t>Маркетинговые исследования, лот № 2 - мкаркетинговое исследование деятельности ключевых клиентов ООО "Иркутскэнергосбыт"</t>
  </si>
  <si>
    <t>Цена за один отчет по одному исследованию одного клиента</t>
  </si>
  <si>
    <t>42.21</t>
  </si>
  <si>
    <t>42.21.2</t>
  </si>
  <si>
    <t>Реконструкция системы отопления административного здания ООО "Иркутскэнергосбыт" по адресу: Иркутская обл., г. Тулун, пер. Энергетиков, 1</t>
  </si>
  <si>
    <t>Иркутская область, г. Тулун</t>
  </si>
  <si>
    <t>дополнение строкой 107; изменение строки 19 (колонки 5, 8, 11, 12)</t>
  </si>
  <si>
    <t>03.10.2016:</t>
  </si>
  <si>
    <t>10.2016-12.2016</t>
  </si>
  <si>
    <t>Ремонт помещений административного здания Нижнеудинского производственного участка Тулунского отделения ООО "Иркутскэнергосбыт" по адресу: Иркутская обл., г. Нижнеудинск, ул. Октябрьская, 1.</t>
  </si>
  <si>
    <t>невозожно отобразить объем</t>
  </si>
  <si>
    <t>Иркутская область, г. Нижнеудинск</t>
  </si>
  <si>
    <t>от 06.10.2016  г.  № 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</si>
</sst>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#,##0.00_р_."/>
    <numFmt numFmtId="166" formatCode="_(* #,##0.00_);_(* \(#,##0.00\);_(* &quot;-&quot;??_);_(@_)"/>
  </numFmts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2"/>
      <color rgb="FF4A08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4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44">
    <xf numFmtId="0" fontId="0" fillId="0" borderId="0" xfId="0"/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6" fillId="0" borderId="10" xfId="160" applyFont="1" applyFill="1" applyBorder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0" xfId="160" applyFont="1" applyFill="1" applyBorder="1" applyAlignment="1">
      <alignment horizontal="left" vertical="center" wrapText="1"/>
    </xf>
    <xf numFmtId="49" fontId="26" fillId="0" borderId="10" xfId="16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0" fontId="26" fillId="0" borderId="10" xfId="173" applyFont="1" applyFill="1" applyBorder="1" applyAlignment="1">
      <alignment horizontal="center" vertical="center"/>
    </xf>
    <xf numFmtId="0" fontId="26" fillId="0" borderId="10" xfId="173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center" vertical="center" wrapText="1"/>
    </xf>
    <xf numFmtId="4" fontId="26" fillId="24" borderId="10" xfId="0" applyNumberFormat="1" applyFont="1" applyFill="1" applyBorder="1" applyAlignment="1">
      <alignment horizontal="center" vertical="center" wrapText="1"/>
    </xf>
    <xf numFmtId="17" fontId="26" fillId="24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6" fillId="24" borderId="10" xfId="160" applyFont="1" applyFill="1" applyBorder="1" applyAlignment="1">
      <alignment horizontal="center" vertical="center" wrapText="1"/>
    </xf>
    <xf numFmtId="49" fontId="26" fillId="24" borderId="11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2" fillId="0" borderId="10" xfId="160" applyFont="1" applyFill="1" applyBorder="1" applyAlignment="1">
      <alignment horizontal="center" vertical="center" wrapText="1"/>
    </xf>
    <xf numFmtId="0" fontId="0" fillId="0" borderId="0" xfId="0" applyAlignment="1"/>
    <xf numFmtId="0" fontId="37" fillId="0" borderId="0" xfId="0" applyFont="1" applyAlignment="1"/>
    <xf numFmtId="0" fontId="26" fillId="0" borderId="0" xfId="0" applyFont="1" applyAlignment="1">
      <alignment horizontal="center"/>
    </xf>
    <xf numFmtId="0" fontId="26" fillId="0" borderId="10" xfId="0" applyFont="1" applyBorder="1"/>
    <xf numFmtId="14" fontId="26" fillId="0" borderId="10" xfId="0" applyNumberFormat="1" applyFont="1" applyBorder="1"/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vertical="center"/>
    </xf>
    <xf numFmtId="165" fontId="27" fillId="24" borderId="10" xfId="0" applyNumberFormat="1" applyFont="1" applyFill="1" applyBorder="1" applyAlignment="1">
      <alignment horizontal="center" vertical="center" wrapText="1"/>
    </xf>
    <xf numFmtId="17" fontId="27" fillId="24" borderId="10" xfId="0" applyNumberFormat="1" applyFont="1" applyFill="1" applyBorder="1" applyAlignment="1">
      <alignment horizontal="center" vertical="center" wrapText="1"/>
    </xf>
    <xf numFmtId="14" fontId="27" fillId="24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14" fontId="26" fillId="24" borderId="11" xfId="16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 wrapText="1"/>
    </xf>
    <xf numFmtId="3" fontId="26" fillId="24" borderId="10" xfId="160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4" fontId="26" fillId="24" borderId="10" xfId="160" applyNumberFormat="1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14" fontId="26" fillId="24" borderId="10" xfId="0" applyNumberFormat="1" applyFont="1" applyFill="1" applyBorder="1" applyAlignment="1">
      <alignment horizontal="center" vertical="center" wrapText="1"/>
    </xf>
    <xf numFmtId="4" fontId="26" fillId="24" borderId="0" xfId="0" applyNumberFormat="1" applyFont="1" applyFill="1" applyBorder="1" applyAlignment="1">
      <alignment horizontal="center" vertical="center" wrapText="1"/>
    </xf>
    <xf numFmtId="4" fontId="26" fillId="24" borderId="12" xfId="0" applyNumberFormat="1" applyFont="1" applyFill="1" applyBorder="1" applyAlignment="1">
      <alignment vertical="center" wrapText="1"/>
    </xf>
    <xf numFmtId="165" fontId="29" fillId="24" borderId="0" xfId="0" applyNumberFormat="1" applyFont="1" applyFill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vertical="center" wrapText="1"/>
    </xf>
    <xf numFmtId="0" fontId="34" fillId="24" borderId="10" xfId="0" applyFont="1" applyFill="1" applyBorder="1" applyAlignment="1">
      <alignment horizontal="center" vertical="center" wrapText="1"/>
    </xf>
    <xf numFmtId="164" fontId="26" fillId="24" borderId="10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6" fillId="25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left" vertical="center"/>
    </xf>
    <xf numFmtId="164" fontId="27" fillId="24" borderId="0" xfId="0" applyNumberFormat="1" applyFont="1" applyFill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0" xfId="160" applyFont="1" applyFill="1" applyBorder="1" applyAlignment="1">
      <alignment horizontal="center" vertical="center" wrapText="1"/>
    </xf>
    <xf numFmtId="0" fontId="26" fillId="24" borderId="10" xfId="160" applyNumberFormat="1" applyFont="1" applyFill="1" applyBorder="1" applyAlignment="1">
      <alignment horizontal="center" vertical="center" wrapText="1"/>
    </xf>
    <xf numFmtId="0" fontId="26" fillId="24" borderId="11" xfId="160" applyNumberFormat="1" applyFont="1" applyFill="1" applyBorder="1" applyAlignment="1">
      <alignment horizontal="center" vertical="center" wrapText="1"/>
    </xf>
    <xf numFmtId="17" fontId="26" fillId="24" borderId="10" xfId="160" applyNumberFormat="1" applyFont="1" applyFill="1" applyBorder="1" applyAlignment="1">
      <alignment horizontal="center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17" fontId="26" fillId="24" borderId="0" xfId="0" applyNumberFormat="1" applyFont="1" applyFill="1" applyBorder="1" applyAlignment="1">
      <alignment horizontal="center" vertical="center" wrapText="1"/>
    </xf>
    <xf numFmtId="4" fontId="26" fillId="24" borderId="12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2" xfId="0" applyNumberFormat="1" applyFont="1" applyFill="1" applyBorder="1" applyAlignment="1">
      <alignment horizontal="right" vertical="center" wrapText="1"/>
    </xf>
    <xf numFmtId="0" fontId="26" fillId="24" borderId="0" xfId="0" applyFont="1" applyFill="1" applyAlignment="1">
      <alignment horizontal="left" vertical="center" wrapText="1"/>
    </xf>
    <xf numFmtId="49" fontId="26" fillId="24" borderId="10" xfId="16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wrapText="1"/>
    </xf>
    <xf numFmtId="4" fontId="26" fillId="26" borderId="10" xfId="0" applyNumberFormat="1" applyFont="1" applyFill="1" applyBorder="1" applyAlignment="1">
      <alignment horizontal="center" vertical="center" wrapText="1"/>
    </xf>
    <xf numFmtId="17" fontId="26" fillId="26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4" fontId="29" fillId="0" borderId="0" xfId="0" applyNumberFormat="1" applyFont="1" applyFill="1" applyAlignment="1">
      <alignment horizontal="center" vertical="center" wrapText="1"/>
    </xf>
    <xf numFmtId="164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165" fontId="26" fillId="24" borderId="15" xfId="0" applyNumberFormat="1" applyFont="1" applyFill="1" applyBorder="1" applyAlignment="1">
      <alignment horizontal="center" vertical="center" wrapText="1"/>
    </xf>
    <xf numFmtId="165" fontId="26" fillId="24" borderId="11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rk_es@es.irkutskenergo.ru" TargetMode="External"/><Relationship Id="rId2" Type="http://schemas.openxmlformats.org/officeDocument/2006/relationships/hyperlink" Target="http://regforum.ru/okved/kod_okved_72.2/" TargetMode="External"/><Relationship Id="rId1" Type="http://schemas.openxmlformats.org/officeDocument/2006/relationships/hyperlink" Target="http://regforum.ru/okved/kod_okved_32.30.9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9"/>
  <sheetViews>
    <sheetView tabSelected="1" view="pageBreakPreview" topLeftCell="C1" zoomScale="60" zoomScaleNormal="57" workbookViewId="0">
      <selection activeCell="C1" sqref="C1"/>
    </sheetView>
  </sheetViews>
  <sheetFormatPr defaultColWidth="15.88671875" defaultRowHeight="13.8" x14ac:dyDescent="0.25"/>
  <cols>
    <col min="1" max="1" width="13" style="4" customWidth="1"/>
    <col min="2" max="2" width="19.5546875" style="4" customWidth="1"/>
    <col min="3" max="4" width="15.88671875" style="4" customWidth="1"/>
    <col min="5" max="5" width="46.109375" style="4" customWidth="1"/>
    <col min="6" max="6" width="12.33203125" style="4" customWidth="1"/>
    <col min="7" max="7" width="12.5546875" style="4" customWidth="1"/>
    <col min="8" max="8" width="23.5546875" style="68" customWidth="1"/>
    <col min="9" max="10" width="15.88671875" style="68" customWidth="1"/>
    <col min="11" max="11" width="18.33203125" style="76" customWidth="1"/>
    <col min="12" max="12" width="17.6640625" style="68" customWidth="1"/>
    <col min="13" max="13" width="19.6640625" style="68" customWidth="1"/>
    <col min="14" max="14" width="26" style="68" customWidth="1"/>
    <col min="15" max="15" width="14.33203125" style="68" customWidth="1"/>
    <col min="16" max="16" width="20.109375" style="68" customWidth="1"/>
    <col min="17" max="16384" width="15.88671875" style="4"/>
  </cols>
  <sheetData>
    <row r="1" spans="1:16" ht="18" x14ac:dyDescent="0.25">
      <c r="N1" s="93" t="s">
        <v>39</v>
      </c>
    </row>
    <row r="2" spans="1:16" ht="18" x14ac:dyDescent="0.25">
      <c r="N2" s="93" t="s">
        <v>40</v>
      </c>
    </row>
    <row r="3" spans="1:16" ht="18" x14ac:dyDescent="0.25">
      <c r="N3" s="93" t="s">
        <v>422</v>
      </c>
    </row>
    <row r="4" spans="1:16" ht="21" x14ac:dyDescent="0.25">
      <c r="A4" s="124" t="s">
        <v>97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6"/>
      <c r="M4" s="124"/>
      <c r="N4" s="124"/>
      <c r="O4" s="124"/>
    </row>
    <row r="5" spans="1:16" ht="18" x14ac:dyDescent="0.25">
      <c r="A5" s="11"/>
      <c r="B5" s="12"/>
      <c r="C5" s="11"/>
      <c r="D5" s="11"/>
      <c r="E5" s="11"/>
      <c r="F5" s="11"/>
      <c r="G5" s="11"/>
      <c r="H5" s="69"/>
      <c r="I5" s="69"/>
      <c r="J5" s="69"/>
      <c r="K5" s="77"/>
      <c r="L5" s="94"/>
      <c r="M5" s="69"/>
      <c r="N5" s="69"/>
      <c r="O5" s="69"/>
    </row>
    <row r="6" spans="1:16" ht="18" x14ac:dyDescent="0.25">
      <c r="A6" s="118" t="s">
        <v>16</v>
      </c>
      <c r="B6" s="118"/>
      <c r="C6" s="118"/>
      <c r="D6" s="118"/>
      <c r="E6" s="118"/>
      <c r="F6" s="118"/>
      <c r="G6" s="118"/>
      <c r="H6" s="118"/>
      <c r="I6" s="117" t="s">
        <v>23</v>
      </c>
      <c r="J6" s="117"/>
      <c r="K6" s="117"/>
      <c r="L6" s="117"/>
      <c r="M6" s="117"/>
      <c r="N6" s="117"/>
      <c r="O6" s="117"/>
      <c r="P6" s="32"/>
    </row>
    <row r="7" spans="1:16" ht="18" x14ac:dyDescent="0.25">
      <c r="A7" s="118" t="s">
        <v>17</v>
      </c>
      <c r="B7" s="118"/>
      <c r="C7" s="118"/>
      <c r="D7" s="118"/>
      <c r="E7" s="118"/>
      <c r="F7" s="118"/>
      <c r="G7" s="118"/>
      <c r="H7" s="118"/>
      <c r="I7" s="117" t="s">
        <v>24</v>
      </c>
      <c r="J7" s="117"/>
      <c r="K7" s="117"/>
      <c r="L7" s="117"/>
      <c r="M7" s="117"/>
      <c r="N7" s="117"/>
      <c r="O7" s="117"/>
      <c r="P7" s="32"/>
    </row>
    <row r="8" spans="1:16" ht="18" x14ac:dyDescent="0.25">
      <c r="A8" s="118" t="s">
        <v>18</v>
      </c>
      <c r="B8" s="118"/>
      <c r="C8" s="118"/>
      <c r="D8" s="118"/>
      <c r="E8" s="118"/>
      <c r="F8" s="118"/>
      <c r="G8" s="118"/>
      <c r="H8" s="118"/>
      <c r="I8" s="117" t="s">
        <v>25</v>
      </c>
      <c r="J8" s="117"/>
      <c r="K8" s="117"/>
      <c r="L8" s="117"/>
      <c r="M8" s="117"/>
      <c r="N8" s="117"/>
      <c r="O8" s="117"/>
      <c r="P8" s="32"/>
    </row>
    <row r="9" spans="1:16" ht="18" x14ac:dyDescent="0.25">
      <c r="A9" s="118" t="s">
        <v>19</v>
      </c>
      <c r="B9" s="118"/>
      <c r="C9" s="118"/>
      <c r="D9" s="118"/>
      <c r="E9" s="118"/>
      <c r="F9" s="118"/>
      <c r="G9" s="118"/>
      <c r="H9" s="118"/>
      <c r="I9" s="117" t="s">
        <v>26</v>
      </c>
      <c r="J9" s="117"/>
      <c r="K9" s="117"/>
      <c r="L9" s="117"/>
      <c r="M9" s="117"/>
      <c r="N9" s="117"/>
      <c r="O9" s="117"/>
      <c r="P9" s="32"/>
    </row>
    <row r="10" spans="1:16" ht="18" x14ac:dyDescent="0.25">
      <c r="A10" s="118" t="s">
        <v>20</v>
      </c>
      <c r="B10" s="118"/>
      <c r="C10" s="118"/>
      <c r="D10" s="118"/>
      <c r="E10" s="118"/>
      <c r="F10" s="118"/>
      <c r="G10" s="118"/>
      <c r="H10" s="118"/>
      <c r="I10" s="117">
        <v>3808166404</v>
      </c>
      <c r="J10" s="117"/>
      <c r="K10" s="117"/>
      <c r="L10" s="117"/>
      <c r="M10" s="117"/>
      <c r="N10" s="117"/>
      <c r="O10" s="117"/>
      <c r="P10" s="32"/>
    </row>
    <row r="11" spans="1:16" ht="18" x14ac:dyDescent="0.25">
      <c r="A11" s="118" t="s">
        <v>21</v>
      </c>
      <c r="B11" s="118"/>
      <c r="C11" s="118"/>
      <c r="D11" s="118"/>
      <c r="E11" s="118"/>
      <c r="F11" s="118"/>
      <c r="G11" s="118"/>
      <c r="H11" s="118"/>
      <c r="I11" s="117">
        <v>381201001</v>
      </c>
      <c r="J11" s="117"/>
      <c r="K11" s="117"/>
      <c r="L11" s="117"/>
      <c r="M11" s="117"/>
      <c r="N11" s="117"/>
      <c r="O11" s="117"/>
      <c r="P11" s="32"/>
    </row>
    <row r="12" spans="1:16" ht="18" x14ac:dyDescent="0.25">
      <c r="A12" s="118" t="s">
        <v>22</v>
      </c>
      <c r="B12" s="118"/>
      <c r="C12" s="118"/>
      <c r="D12" s="118"/>
      <c r="E12" s="118"/>
      <c r="F12" s="118"/>
      <c r="G12" s="118"/>
      <c r="H12" s="118"/>
      <c r="I12" s="117">
        <v>25401380000</v>
      </c>
      <c r="J12" s="117"/>
      <c r="K12" s="117"/>
      <c r="L12" s="117"/>
      <c r="M12" s="117"/>
      <c r="N12" s="117"/>
      <c r="O12" s="117"/>
      <c r="P12" s="32"/>
    </row>
    <row r="13" spans="1:16" ht="18" x14ac:dyDescent="0.25">
      <c r="A13" s="64"/>
      <c r="B13" s="64"/>
      <c r="C13" s="64"/>
      <c r="D13" s="64"/>
      <c r="E13" s="64"/>
      <c r="F13" s="64"/>
      <c r="G13" s="64"/>
      <c r="H13" s="70"/>
      <c r="I13" s="70"/>
      <c r="J13" s="70"/>
      <c r="K13" s="70"/>
      <c r="L13" s="70"/>
      <c r="M13" s="70"/>
      <c r="N13" s="70"/>
      <c r="O13" s="70"/>
      <c r="P13" s="32"/>
    </row>
    <row r="14" spans="1:16" ht="18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1"/>
      <c r="L14" s="122"/>
      <c r="M14" s="120"/>
      <c r="N14" s="120"/>
      <c r="O14" s="120"/>
      <c r="P14" s="32"/>
    </row>
    <row r="15" spans="1:16" ht="15.6" x14ac:dyDescent="0.25">
      <c r="A15" s="119" t="s">
        <v>0</v>
      </c>
      <c r="B15" s="119" t="s">
        <v>27</v>
      </c>
      <c r="C15" s="119" t="s">
        <v>189</v>
      </c>
      <c r="D15" s="119" t="s">
        <v>190</v>
      </c>
      <c r="E15" s="119" t="s">
        <v>1</v>
      </c>
      <c r="F15" s="119"/>
      <c r="G15" s="119"/>
      <c r="H15" s="119"/>
      <c r="I15" s="119"/>
      <c r="J15" s="119"/>
      <c r="K15" s="119"/>
      <c r="L15" s="119"/>
      <c r="M15" s="119"/>
      <c r="N15" s="123" t="s">
        <v>14</v>
      </c>
      <c r="O15" s="123" t="s">
        <v>9</v>
      </c>
      <c r="P15" s="123" t="s">
        <v>15</v>
      </c>
    </row>
    <row r="16" spans="1:16" ht="15.6" x14ac:dyDescent="0.25">
      <c r="A16" s="119"/>
      <c r="B16" s="119"/>
      <c r="C16" s="119"/>
      <c r="D16" s="119"/>
      <c r="E16" s="119" t="s">
        <v>2</v>
      </c>
      <c r="F16" s="119" t="s">
        <v>3</v>
      </c>
      <c r="G16" s="119"/>
      <c r="H16" s="123" t="s">
        <v>11</v>
      </c>
      <c r="I16" s="123" t="s">
        <v>5</v>
      </c>
      <c r="J16" s="123"/>
      <c r="K16" s="128" t="s">
        <v>6</v>
      </c>
      <c r="L16" s="123" t="s">
        <v>7</v>
      </c>
      <c r="M16" s="123"/>
      <c r="N16" s="123"/>
      <c r="O16" s="123"/>
      <c r="P16" s="123"/>
    </row>
    <row r="17" spans="1:16" ht="124.8" x14ac:dyDescent="0.25">
      <c r="A17" s="119"/>
      <c r="B17" s="119"/>
      <c r="C17" s="119"/>
      <c r="D17" s="119"/>
      <c r="E17" s="119"/>
      <c r="F17" s="65" t="s">
        <v>13</v>
      </c>
      <c r="G17" s="65" t="s">
        <v>4</v>
      </c>
      <c r="H17" s="123"/>
      <c r="I17" s="71" t="s">
        <v>36</v>
      </c>
      <c r="J17" s="71" t="s">
        <v>4</v>
      </c>
      <c r="K17" s="128"/>
      <c r="L17" s="71" t="s">
        <v>12</v>
      </c>
      <c r="M17" s="71" t="s">
        <v>8</v>
      </c>
      <c r="N17" s="123"/>
      <c r="O17" s="71" t="s">
        <v>10</v>
      </c>
      <c r="P17" s="123"/>
    </row>
    <row r="18" spans="1:16" ht="15.6" x14ac:dyDescent="0.25">
      <c r="A18" s="1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71">
        <v>8</v>
      </c>
      <c r="I18" s="71">
        <v>9</v>
      </c>
      <c r="J18" s="71">
        <v>10</v>
      </c>
      <c r="K18" s="71">
        <v>11</v>
      </c>
      <c r="L18" s="71">
        <v>12</v>
      </c>
      <c r="M18" s="71">
        <v>13</v>
      </c>
      <c r="N18" s="71">
        <v>14</v>
      </c>
      <c r="O18" s="71">
        <v>15</v>
      </c>
      <c r="P18" s="71">
        <v>16</v>
      </c>
    </row>
    <row r="19" spans="1:16" s="10" customFormat="1" ht="46.8" x14ac:dyDescent="0.25">
      <c r="A19" s="1">
        <v>1</v>
      </c>
      <c r="B19" s="1" t="s">
        <v>82</v>
      </c>
      <c r="C19" s="1" t="s">
        <v>188</v>
      </c>
      <c r="D19" s="1" t="s">
        <v>191</v>
      </c>
      <c r="E19" s="1" t="s">
        <v>98</v>
      </c>
      <c r="F19" s="15">
        <v>55</v>
      </c>
      <c r="G19" s="1" t="s">
        <v>83</v>
      </c>
      <c r="H19" s="71" t="s">
        <v>43</v>
      </c>
      <c r="I19" s="95">
        <v>25701000</v>
      </c>
      <c r="J19" s="71" t="s">
        <v>34</v>
      </c>
      <c r="K19" s="113">
        <v>2961800</v>
      </c>
      <c r="L19" s="24">
        <v>42401</v>
      </c>
      <c r="M19" s="71" t="s">
        <v>100</v>
      </c>
      <c r="N19" s="71" t="s">
        <v>28</v>
      </c>
      <c r="O19" s="71" t="s">
        <v>46</v>
      </c>
      <c r="P19" s="71" t="s">
        <v>183</v>
      </c>
    </row>
    <row r="20" spans="1:16" s="10" customFormat="1" ht="51" customHeight="1" x14ac:dyDescent="0.25">
      <c r="A20" s="1">
        <f>A19+1</f>
        <v>2</v>
      </c>
      <c r="B20" s="1" t="s">
        <v>82</v>
      </c>
      <c r="C20" s="26" t="s">
        <v>188</v>
      </c>
      <c r="D20" s="26" t="s">
        <v>191</v>
      </c>
      <c r="E20" s="1" t="s">
        <v>101</v>
      </c>
      <c r="F20" s="1">
        <v>55</v>
      </c>
      <c r="G20" s="1" t="s">
        <v>83</v>
      </c>
      <c r="H20" s="71" t="s">
        <v>43</v>
      </c>
      <c r="I20" s="95">
        <v>25701000</v>
      </c>
      <c r="J20" s="71" t="s">
        <v>34</v>
      </c>
      <c r="K20" s="113">
        <v>2714000</v>
      </c>
      <c r="L20" s="24">
        <v>42401</v>
      </c>
      <c r="M20" s="71" t="s">
        <v>100</v>
      </c>
      <c r="N20" s="71" t="s">
        <v>28</v>
      </c>
      <c r="O20" s="71" t="s">
        <v>46</v>
      </c>
      <c r="P20" s="71" t="s">
        <v>183</v>
      </c>
    </row>
    <row r="21" spans="1:16" s="10" customFormat="1" ht="31.2" x14ac:dyDescent="0.25">
      <c r="A21" s="1">
        <f t="shared" ref="A21:A80" si="0">A20+1</f>
        <v>3</v>
      </c>
      <c r="B21" s="1" t="s">
        <v>82</v>
      </c>
      <c r="C21" s="26" t="s">
        <v>188</v>
      </c>
      <c r="D21" s="26" t="s">
        <v>191</v>
      </c>
      <c r="E21" s="1" t="s">
        <v>102</v>
      </c>
      <c r="F21" s="1">
        <v>55</v>
      </c>
      <c r="G21" s="1" t="s">
        <v>83</v>
      </c>
      <c r="H21" s="71" t="s">
        <v>43</v>
      </c>
      <c r="I21" s="95">
        <v>25701000</v>
      </c>
      <c r="J21" s="71" t="s">
        <v>34</v>
      </c>
      <c r="K21" s="113">
        <v>944000</v>
      </c>
      <c r="L21" s="24">
        <v>42583</v>
      </c>
      <c r="M21" s="71" t="s">
        <v>104</v>
      </c>
      <c r="N21" s="71" t="s">
        <v>28</v>
      </c>
      <c r="O21" s="71" t="s">
        <v>46</v>
      </c>
      <c r="P21" s="71" t="s">
        <v>183</v>
      </c>
    </row>
    <row r="22" spans="1:16" s="10" customFormat="1" ht="31.2" x14ac:dyDescent="0.25">
      <c r="A22" s="1">
        <f t="shared" si="0"/>
        <v>4</v>
      </c>
      <c r="B22" s="1" t="s">
        <v>82</v>
      </c>
      <c r="C22" s="26" t="s">
        <v>188</v>
      </c>
      <c r="D22" s="26" t="s">
        <v>191</v>
      </c>
      <c r="E22" s="1" t="s">
        <v>105</v>
      </c>
      <c r="F22" s="1">
        <v>55</v>
      </c>
      <c r="G22" s="1" t="s">
        <v>83</v>
      </c>
      <c r="H22" s="71" t="s">
        <v>43</v>
      </c>
      <c r="I22" s="95">
        <v>25701000</v>
      </c>
      <c r="J22" s="71" t="s">
        <v>34</v>
      </c>
      <c r="K22" s="113">
        <v>1475000</v>
      </c>
      <c r="L22" s="24">
        <v>42614</v>
      </c>
      <c r="M22" s="71" t="s">
        <v>107</v>
      </c>
      <c r="N22" s="71" t="s">
        <v>28</v>
      </c>
      <c r="O22" s="71" t="s">
        <v>46</v>
      </c>
      <c r="P22" s="71" t="s">
        <v>183</v>
      </c>
    </row>
    <row r="23" spans="1:16" s="10" customFormat="1" ht="72.75" customHeight="1" x14ac:dyDescent="0.25">
      <c r="A23" s="1">
        <f t="shared" si="0"/>
        <v>5</v>
      </c>
      <c r="B23" s="1" t="s">
        <v>82</v>
      </c>
      <c r="C23" s="26" t="s">
        <v>188</v>
      </c>
      <c r="D23" s="26" t="s">
        <v>191</v>
      </c>
      <c r="E23" s="1" t="s">
        <v>108</v>
      </c>
      <c r="F23" s="1">
        <v>55</v>
      </c>
      <c r="G23" s="1" t="s">
        <v>83</v>
      </c>
      <c r="H23" s="71" t="s">
        <v>43</v>
      </c>
      <c r="I23" s="95">
        <v>25618151</v>
      </c>
      <c r="J23" s="71" t="s">
        <v>109</v>
      </c>
      <c r="K23" s="113">
        <v>1180000</v>
      </c>
      <c r="L23" s="24">
        <v>42552</v>
      </c>
      <c r="M23" s="71" t="s">
        <v>111</v>
      </c>
      <c r="N23" s="71" t="s">
        <v>28</v>
      </c>
      <c r="O23" s="71" t="s">
        <v>46</v>
      </c>
      <c r="P23" s="71" t="s">
        <v>183</v>
      </c>
    </row>
    <row r="24" spans="1:16" s="10" customFormat="1" ht="78" x14ac:dyDescent="0.25">
      <c r="A24" s="1">
        <f t="shared" si="0"/>
        <v>6</v>
      </c>
      <c r="B24" s="1" t="s">
        <v>82</v>
      </c>
      <c r="C24" s="26" t="s">
        <v>188</v>
      </c>
      <c r="D24" s="26" t="s">
        <v>191</v>
      </c>
      <c r="E24" s="1" t="s">
        <v>112</v>
      </c>
      <c r="F24" s="1">
        <v>55</v>
      </c>
      <c r="G24" s="1" t="s">
        <v>83</v>
      </c>
      <c r="H24" s="71" t="s">
        <v>43</v>
      </c>
      <c r="I24" s="95">
        <v>25825000</v>
      </c>
      <c r="J24" s="71" t="s">
        <v>113</v>
      </c>
      <c r="K24" s="113">
        <v>1003000</v>
      </c>
      <c r="L24" s="24">
        <v>42522</v>
      </c>
      <c r="M24" s="71" t="s">
        <v>115</v>
      </c>
      <c r="N24" s="71" t="s">
        <v>28</v>
      </c>
      <c r="O24" s="71" t="s">
        <v>46</v>
      </c>
      <c r="P24" s="71" t="s">
        <v>183</v>
      </c>
    </row>
    <row r="25" spans="1:16" s="10" customFormat="1" ht="62.4" x14ac:dyDescent="0.25">
      <c r="A25" s="1">
        <f t="shared" si="0"/>
        <v>7</v>
      </c>
      <c r="B25" s="1" t="s">
        <v>82</v>
      </c>
      <c r="C25" s="26" t="s">
        <v>188</v>
      </c>
      <c r="D25" s="26" t="s">
        <v>191</v>
      </c>
      <c r="E25" s="1" t="s">
        <v>116</v>
      </c>
      <c r="F25" s="1">
        <v>55</v>
      </c>
      <c r="G25" s="1" t="s">
        <v>83</v>
      </c>
      <c r="H25" s="71" t="s">
        <v>43</v>
      </c>
      <c r="I25" s="95">
        <v>25642100</v>
      </c>
      <c r="J25" s="71" t="s">
        <v>117</v>
      </c>
      <c r="K25" s="113">
        <v>3009000</v>
      </c>
      <c r="L25" s="24">
        <v>42491</v>
      </c>
      <c r="M25" s="71" t="s">
        <v>119</v>
      </c>
      <c r="N25" s="71" t="s">
        <v>28</v>
      </c>
      <c r="O25" s="71" t="s">
        <v>46</v>
      </c>
      <c r="P25" s="71" t="s">
        <v>183</v>
      </c>
    </row>
    <row r="26" spans="1:16" s="10" customFormat="1" ht="62.4" x14ac:dyDescent="0.25">
      <c r="A26" s="1">
        <f t="shared" si="0"/>
        <v>8</v>
      </c>
      <c r="B26" s="1" t="s">
        <v>82</v>
      </c>
      <c r="C26" s="26" t="s">
        <v>188</v>
      </c>
      <c r="D26" s="26" t="s">
        <v>191</v>
      </c>
      <c r="E26" s="1" t="s">
        <v>120</v>
      </c>
      <c r="F26" s="1">
        <v>55</v>
      </c>
      <c r="G26" s="1" t="s">
        <v>83</v>
      </c>
      <c r="H26" s="71" t="s">
        <v>43</v>
      </c>
      <c r="I26" s="95">
        <v>25642100</v>
      </c>
      <c r="J26" s="71" t="s">
        <v>117</v>
      </c>
      <c r="K26" s="111">
        <v>2363124.14</v>
      </c>
      <c r="L26" s="112">
        <v>42644</v>
      </c>
      <c r="M26" s="110" t="s">
        <v>418</v>
      </c>
      <c r="N26" s="71" t="s">
        <v>28</v>
      </c>
      <c r="O26" s="71" t="s">
        <v>46</v>
      </c>
      <c r="P26" s="71" t="s">
        <v>183</v>
      </c>
    </row>
    <row r="27" spans="1:16" s="10" customFormat="1" ht="46.8" x14ac:dyDescent="0.25">
      <c r="A27" s="1">
        <f t="shared" si="0"/>
        <v>9</v>
      </c>
      <c r="B27" s="1" t="s">
        <v>82</v>
      </c>
      <c r="C27" s="26" t="s">
        <v>188</v>
      </c>
      <c r="D27" s="26" t="s">
        <v>191</v>
      </c>
      <c r="E27" s="1" t="s">
        <v>121</v>
      </c>
      <c r="F27" s="1">
        <v>55</v>
      </c>
      <c r="G27" s="1" t="s">
        <v>83</v>
      </c>
      <c r="H27" s="71" t="s">
        <v>43</v>
      </c>
      <c r="I27" s="95">
        <v>25726000</v>
      </c>
      <c r="J27" s="71" t="s">
        <v>84</v>
      </c>
      <c r="K27" s="23">
        <v>2509988.69</v>
      </c>
      <c r="L27" s="24">
        <v>42552</v>
      </c>
      <c r="M27" s="71" t="s">
        <v>115</v>
      </c>
      <c r="N27" s="71" t="s">
        <v>28</v>
      </c>
      <c r="O27" s="71" t="s">
        <v>46</v>
      </c>
      <c r="P27" s="71" t="s">
        <v>183</v>
      </c>
    </row>
    <row r="28" spans="1:16" s="10" customFormat="1" ht="78" x14ac:dyDescent="0.25">
      <c r="A28" s="1">
        <f t="shared" si="0"/>
        <v>10</v>
      </c>
      <c r="B28" s="1" t="s">
        <v>82</v>
      </c>
      <c r="C28" s="26" t="s">
        <v>188</v>
      </c>
      <c r="D28" s="26" t="s">
        <v>191</v>
      </c>
      <c r="E28" s="1" t="s">
        <v>122</v>
      </c>
      <c r="F28" s="1">
        <v>55</v>
      </c>
      <c r="G28" s="1" t="s">
        <v>83</v>
      </c>
      <c r="H28" s="71" t="s">
        <v>43</v>
      </c>
      <c r="I28" s="95">
        <v>25720000</v>
      </c>
      <c r="J28" s="71" t="s">
        <v>123</v>
      </c>
      <c r="K28" s="23">
        <v>944000</v>
      </c>
      <c r="L28" s="24">
        <v>42491</v>
      </c>
      <c r="M28" s="71" t="s">
        <v>124</v>
      </c>
      <c r="N28" s="71" t="s">
        <v>28</v>
      </c>
      <c r="O28" s="71" t="s">
        <v>46</v>
      </c>
      <c r="P28" s="71" t="s">
        <v>183</v>
      </c>
    </row>
    <row r="29" spans="1:16" s="10" customFormat="1" ht="46.8" x14ac:dyDescent="0.25">
      <c r="A29" s="1">
        <f t="shared" si="0"/>
        <v>11</v>
      </c>
      <c r="B29" s="1" t="s">
        <v>82</v>
      </c>
      <c r="C29" s="26" t="s">
        <v>188</v>
      </c>
      <c r="D29" s="26" t="s">
        <v>191</v>
      </c>
      <c r="E29" s="1" t="s">
        <v>125</v>
      </c>
      <c r="F29" s="1">
        <v>55</v>
      </c>
      <c r="G29" s="1" t="s">
        <v>83</v>
      </c>
      <c r="H29" s="71" t="s">
        <v>43</v>
      </c>
      <c r="I29" s="95">
        <v>25636101</v>
      </c>
      <c r="J29" s="71" t="s">
        <v>126</v>
      </c>
      <c r="K29" s="111">
        <v>2033420.52</v>
      </c>
      <c r="L29" s="112">
        <v>42644</v>
      </c>
      <c r="M29" s="110" t="s">
        <v>418</v>
      </c>
      <c r="N29" s="71" t="s">
        <v>28</v>
      </c>
      <c r="O29" s="71" t="s">
        <v>46</v>
      </c>
      <c r="P29" s="71" t="s">
        <v>183</v>
      </c>
    </row>
    <row r="30" spans="1:16" s="10" customFormat="1" ht="62.4" x14ac:dyDescent="0.25">
      <c r="A30" s="1">
        <f t="shared" si="0"/>
        <v>12</v>
      </c>
      <c r="B30" s="1" t="s">
        <v>82</v>
      </c>
      <c r="C30" s="26" t="s">
        <v>188</v>
      </c>
      <c r="D30" s="26" t="s">
        <v>191</v>
      </c>
      <c r="E30" s="1" t="s">
        <v>127</v>
      </c>
      <c r="F30" s="1">
        <v>55</v>
      </c>
      <c r="G30" s="1" t="s">
        <v>83</v>
      </c>
      <c r="H30" s="71" t="s">
        <v>43</v>
      </c>
      <c r="I30" s="95">
        <v>25620101</v>
      </c>
      <c r="J30" s="71" t="s">
        <v>128</v>
      </c>
      <c r="K30" s="23">
        <v>1062000</v>
      </c>
      <c r="L30" s="24">
        <v>42552</v>
      </c>
      <c r="M30" s="71" t="s">
        <v>111</v>
      </c>
      <c r="N30" s="71" t="s">
        <v>28</v>
      </c>
      <c r="O30" s="71" t="s">
        <v>46</v>
      </c>
      <c r="P30" s="71" t="s">
        <v>183</v>
      </c>
    </row>
    <row r="31" spans="1:16" s="10" customFormat="1" ht="31.2" x14ac:dyDescent="0.25">
      <c r="A31" s="1">
        <f t="shared" si="0"/>
        <v>13</v>
      </c>
      <c r="B31" s="1" t="s">
        <v>82</v>
      </c>
      <c r="C31" s="26" t="s">
        <v>188</v>
      </c>
      <c r="D31" s="26" t="s">
        <v>191</v>
      </c>
      <c r="E31" s="1" t="s">
        <v>129</v>
      </c>
      <c r="F31" s="1">
        <v>55</v>
      </c>
      <c r="G31" s="1" t="s">
        <v>83</v>
      </c>
      <c r="H31" s="71" t="s">
        <v>43</v>
      </c>
      <c r="I31" s="95">
        <v>25620101</v>
      </c>
      <c r="J31" s="71" t="s">
        <v>34</v>
      </c>
      <c r="K31" s="23">
        <v>1180000</v>
      </c>
      <c r="L31" s="24">
        <v>42522</v>
      </c>
      <c r="M31" s="71" t="s">
        <v>115</v>
      </c>
      <c r="N31" s="71" t="s">
        <v>28</v>
      </c>
      <c r="O31" s="71" t="s">
        <v>46</v>
      </c>
      <c r="P31" s="71" t="s">
        <v>183</v>
      </c>
    </row>
    <row r="32" spans="1:16" s="10" customFormat="1" ht="31.2" x14ac:dyDescent="0.25">
      <c r="A32" s="1">
        <f t="shared" si="0"/>
        <v>14</v>
      </c>
      <c r="B32" s="5" t="s">
        <v>82</v>
      </c>
      <c r="C32" s="26" t="s">
        <v>188</v>
      </c>
      <c r="D32" s="26" t="s">
        <v>191</v>
      </c>
      <c r="E32" s="5" t="s">
        <v>85</v>
      </c>
      <c r="F32" s="16">
        <v>796</v>
      </c>
      <c r="G32" s="17" t="s">
        <v>33</v>
      </c>
      <c r="H32" s="30">
        <v>1000</v>
      </c>
      <c r="I32" s="96">
        <v>25000000</v>
      </c>
      <c r="J32" s="30" t="s">
        <v>44</v>
      </c>
      <c r="K32" s="78">
        <v>25027000</v>
      </c>
      <c r="L32" s="24">
        <v>42430</v>
      </c>
      <c r="M32" s="97" t="s">
        <v>131</v>
      </c>
      <c r="N32" s="30" t="s">
        <v>28</v>
      </c>
      <c r="O32" s="30" t="s">
        <v>46</v>
      </c>
      <c r="P32" s="71" t="s">
        <v>183</v>
      </c>
    </row>
    <row r="33" spans="1:16" s="10" customFormat="1" ht="31.2" x14ac:dyDescent="0.25">
      <c r="A33" s="1">
        <f t="shared" si="0"/>
        <v>15</v>
      </c>
      <c r="B33" s="5" t="s">
        <v>82</v>
      </c>
      <c r="C33" s="26" t="s">
        <v>188</v>
      </c>
      <c r="D33" s="26" t="s">
        <v>191</v>
      </c>
      <c r="E33" s="5" t="s">
        <v>86</v>
      </c>
      <c r="F33" s="16">
        <v>796</v>
      </c>
      <c r="G33" s="17" t="s">
        <v>33</v>
      </c>
      <c r="H33" s="30">
        <v>800</v>
      </c>
      <c r="I33" s="96">
        <v>25000000</v>
      </c>
      <c r="J33" s="30" t="s">
        <v>44</v>
      </c>
      <c r="K33" s="78">
        <v>5000000</v>
      </c>
      <c r="L33" s="45">
        <v>42461</v>
      </c>
      <c r="M33" s="97" t="s">
        <v>133</v>
      </c>
      <c r="N33" s="30" t="s">
        <v>28</v>
      </c>
      <c r="O33" s="30" t="s">
        <v>46</v>
      </c>
      <c r="P33" s="71" t="s">
        <v>183</v>
      </c>
    </row>
    <row r="34" spans="1:16" s="10" customFormat="1" ht="31.2" x14ac:dyDescent="0.25">
      <c r="A34" s="1">
        <v>18</v>
      </c>
      <c r="B34" s="1" t="s">
        <v>41</v>
      </c>
      <c r="C34" s="1" t="s">
        <v>192</v>
      </c>
      <c r="D34" s="1" t="s">
        <v>193</v>
      </c>
      <c r="E34" s="1" t="s">
        <v>42</v>
      </c>
      <c r="F34" s="1">
        <v>383</v>
      </c>
      <c r="G34" s="1" t="s">
        <v>135</v>
      </c>
      <c r="H34" s="71" t="s">
        <v>43</v>
      </c>
      <c r="I34" s="71">
        <v>25000000</v>
      </c>
      <c r="J34" s="71" t="s">
        <v>44</v>
      </c>
      <c r="K34" s="78">
        <v>300000</v>
      </c>
      <c r="L34" s="24">
        <v>42614</v>
      </c>
      <c r="M34" s="71" t="s">
        <v>45</v>
      </c>
      <c r="N34" s="71" t="s">
        <v>28</v>
      </c>
      <c r="O34" s="71" t="s">
        <v>31</v>
      </c>
      <c r="P34" s="71"/>
    </row>
    <row r="35" spans="1:16" s="10" customFormat="1" ht="69.599999999999994" customHeight="1" x14ac:dyDescent="0.25">
      <c r="A35" s="1">
        <f t="shared" si="0"/>
        <v>19</v>
      </c>
      <c r="B35" s="1" t="s">
        <v>41</v>
      </c>
      <c r="C35" s="26" t="s">
        <v>192</v>
      </c>
      <c r="D35" s="26" t="s">
        <v>193</v>
      </c>
      <c r="E35" s="110" t="s">
        <v>410</v>
      </c>
      <c r="F35" s="1">
        <v>796</v>
      </c>
      <c r="G35" s="1" t="s">
        <v>33</v>
      </c>
      <c r="H35" s="110">
        <v>76</v>
      </c>
      <c r="I35" s="71">
        <v>25000000</v>
      </c>
      <c r="J35" s="71" t="s">
        <v>44</v>
      </c>
      <c r="K35" s="111">
        <v>2630</v>
      </c>
      <c r="L35" s="112">
        <v>42644</v>
      </c>
      <c r="M35" s="71" t="s">
        <v>51</v>
      </c>
      <c r="N35" s="71" t="s">
        <v>28</v>
      </c>
      <c r="O35" s="71" t="s">
        <v>31</v>
      </c>
      <c r="P35" s="110" t="s">
        <v>411</v>
      </c>
    </row>
    <row r="36" spans="1:16" s="10" customFormat="1" ht="109.2" x14ac:dyDescent="0.25">
      <c r="A36" s="1">
        <f t="shared" si="0"/>
        <v>20</v>
      </c>
      <c r="B36" s="1" t="s">
        <v>41</v>
      </c>
      <c r="C36" s="1" t="s">
        <v>194</v>
      </c>
      <c r="D36" s="1" t="s">
        <v>194</v>
      </c>
      <c r="E36" s="1" t="s">
        <v>47</v>
      </c>
      <c r="F36" s="1">
        <v>744</v>
      </c>
      <c r="G36" s="1" t="s">
        <v>48</v>
      </c>
      <c r="H36" s="71" t="s">
        <v>49</v>
      </c>
      <c r="I36" s="71">
        <v>25000000</v>
      </c>
      <c r="J36" s="71" t="s">
        <v>44</v>
      </c>
      <c r="K36" s="79" t="s">
        <v>50</v>
      </c>
      <c r="L36" s="71" t="s">
        <v>136</v>
      </c>
      <c r="M36" s="71" t="s">
        <v>51</v>
      </c>
      <c r="N36" s="71" t="s">
        <v>52</v>
      </c>
      <c r="O36" s="71" t="s">
        <v>31</v>
      </c>
      <c r="P36" s="71"/>
    </row>
    <row r="37" spans="1:16" s="10" customFormat="1" ht="31.2" x14ac:dyDescent="0.25">
      <c r="A37" s="1">
        <f t="shared" si="0"/>
        <v>21</v>
      </c>
      <c r="B37" s="1" t="s">
        <v>137</v>
      </c>
      <c r="C37" s="1" t="s">
        <v>195</v>
      </c>
      <c r="D37" s="1" t="s">
        <v>196</v>
      </c>
      <c r="E37" s="1" t="s">
        <v>138</v>
      </c>
      <c r="F37" s="1">
        <v>796</v>
      </c>
      <c r="G37" s="1" t="s">
        <v>139</v>
      </c>
      <c r="H37" s="71">
        <v>300</v>
      </c>
      <c r="I37" s="22">
        <v>25000000</v>
      </c>
      <c r="J37" s="71" t="s">
        <v>44</v>
      </c>
      <c r="K37" s="78">
        <v>500000</v>
      </c>
      <c r="L37" s="24">
        <v>42583</v>
      </c>
      <c r="M37" s="24">
        <v>42705</v>
      </c>
      <c r="N37" s="71" t="s">
        <v>28</v>
      </c>
      <c r="O37" s="71" t="s">
        <v>46</v>
      </c>
      <c r="P37" s="71"/>
    </row>
    <row r="38" spans="1:16" s="10" customFormat="1" ht="31.2" x14ac:dyDescent="0.25">
      <c r="A38" s="1">
        <f t="shared" si="0"/>
        <v>22</v>
      </c>
      <c r="B38" s="3" t="s">
        <v>137</v>
      </c>
      <c r="C38" s="1" t="s">
        <v>197</v>
      </c>
      <c r="D38" s="1" t="s">
        <v>198</v>
      </c>
      <c r="E38" s="6" t="s">
        <v>53</v>
      </c>
      <c r="F38" s="1">
        <v>792</v>
      </c>
      <c r="G38" s="1" t="s">
        <v>54</v>
      </c>
      <c r="H38" s="71">
        <v>250</v>
      </c>
      <c r="I38" s="22">
        <v>25701000</v>
      </c>
      <c r="J38" s="71" t="s">
        <v>34</v>
      </c>
      <c r="K38" s="78">
        <v>850000</v>
      </c>
      <c r="L38" s="24">
        <v>42430</v>
      </c>
      <c r="M38" s="24">
        <v>42491</v>
      </c>
      <c r="N38" s="71" t="s">
        <v>28</v>
      </c>
      <c r="O38" s="71" t="s">
        <v>46</v>
      </c>
      <c r="P38" s="71"/>
    </row>
    <row r="39" spans="1:16" s="10" customFormat="1" ht="31.2" x14ac:dyDescent="0.25">
      <c r="A39" s="14">
        <f t="shared" si="0"/>
        <v>23</v>
      </c>
      <c r="B39" s="14" t="s">
        <v>169</v>
      </c>
      <c r="C39" s="14" t="s">
        <v>199</v>
      </c>
      <c r="D39" s="14" t="s">
        <v>200</v>
      </c>
      <c r="E39" s="2" t="s">
        <v>32</v>
      </c>
      <c r="F39" s="14">
        <v>796</v>
      </c>
      <c r="G39" s="14" t="s">
        <v>33</v>
      </c>
      <c r="H39" s="22">
        <v>280</v>
      </c>
      <c r="I39" s="22">
        <v>25701000</v>
      </c>
      <c r="J39" s="71" t="s">
        <v>34</v>
      </c>
      <c r="K39" s="79">
        <v>740000</v>
      </c>
      <c r="L39" s="24">
        <v>42370</v>
      </c>
      <c r="M39" s="24">
        <v>42705</v>
      </c>
      <c r="N39" s="71" t="s">
        <v>28</v>
      </c>
      <c r="O39" s="71" t="s">
        <v>31</v>
      </c>
      <c r="P39" s="71"/>
    </row>
    <row r="40" spans="1:16" s="10" customFormat="1" ht="31.2" x14ac:dyDescent="0.25">
      <c r="A40" s="14">
        <f t="shared" si="0"/>
        <v>24</v>
      </c>
      <c r="B40" s="14" t="s">
        <v>169</v>
      </c>
      <c r="C40" s="26" t="s">
        <v>199</v>
      </c>
      <c r="D40" s="26" t="s">
        <v>200</v>
      </c>
      <c r="E40" s="2" t="s">
        <v>35</v>
      </c>
      <c r="F40" s="14">
        <v>796</v>
      </c>
      <c r="G40" s="14" t="s">
        <v>33</v>
      </c>
      <c r="H40" s="71" t="s">
        <v>29</v>
      </c>
      <c r="I40" s="22">
        <v>25701000</v>
      </c>
      <c r="J40" s="71" t="s">
        <v>34</v>
      </c>
      <c r="K40" s="79">
        <v>130000</v>
      </c>
      <c r="L40" s="24">
        <v>42370</v>
      </c>
      <c r="M40" s="24">
        <v>42705</v>
      </c>
      <c r="N40" s="71" t="s">
        <v>28</v>
      </c>
      <c r="O40" s="71" t="s">
        <v>31</v>
      </c>
      <c r="P40" s="71"/>
    </row>
    <row r="41" spans="1:16" s="10" customFormat="1" ht="57.75" customHeight="1" x14ac:dyDescent="0.25">
      <c r="A41" s="14">
        <f t="shared" si="0"/>
        <v>25</v>
      </c>
      <c r="B41" s="14" t="s">
        <v>169</v>
      </c>
      <c r="C41" s="5" t="s">
        <v>201</v>
      </c>
      <c r="D41" s="5" t="s">
        <v>202</v>
      </c>
      <c r="E41" s="7" t="s">
        <v>140</v>
      </c>
      <c r="F41" s="8" t="s">
        <v>141</v>
      </c>
      <c r="G41" s="5" t="s">
        <v>33</v>
      </c>
      <c r="H41" s="72">
        <v>242</v>
      </c>
      <c r="I41" s="22">
        <v>25000000</v>
      </c>
      <c r="J41" s="71" t="s">
        <v>44</v>
      </c>
      <c r="K41" s="78">
        <v>605230</v>
      </c>
      <c r="L41" s="31" t="s">
        <v>351</v>
      </c>
      <c r="M41" s="98" t="s">
        <v>30</v>
      </c>
      <c r="N41" s="30" t="s">
        <v>52</v>
      </c>
      <c r="O41" s="30" t="s">
        <v>31</v>
      </c>
      <c r="P41" s="71"/>
    </row>
    <row r="42" spans="1:16" s="10" customFormat="1" ht="62.4" x14ac:dyDescent="0.25">
      <c r="A42" s="14">
        <f t="shared" si="0"/>
        <v>26</v>
      </c>
      <c r="B42" s="14" t="s">
        <v>169</v>
      </c>
      <c r="C42" s="14" t="s">
        <v>203</v>
      </c>
      <c r="D42" s="14" t="s">
        <v>203</v>
      </c>
      <c r="E42" s="2" t="s">
        <v>142</v>
      </c>
      <c r="F42" s="14">
        <v>796</v>
      </c>
      <c r="G42" s="14" t="s">
        <v>33</v>
      </c>
      <c r="H42" s="71" t="s">
        <v>43</v>
      </c>
      <c r="I42" s="22">
        <v>25000000</v>
      </c>
      <c r="J42" s="71" t="s">
        <v>44</v>
      </c>
      <c r="K42" s="79" t="s">
        <v>143</v>
      </c>
      <c r="L42" s="24">
        <v>42491</v>
      </c>
      <c r="M42" s="98" t="s">
        <v>30</v>
      </c>
      <c r="N42" s="30" t="s">
        <v>52</v>
      </c>
      <c r="O42" s="71" t="s">
        <v>46</v>
      </c>
      <c r="P42" s="71"/>
    </row>
    <row r="43" spans="1:16" s="10" customFormat="1" ht="31.2" x14ac:dyDescent="0.25">
      <c r="A43" s="14">
        <f t="shared" si="0"/>
        <v>27</v>
      </c>
      <c r="B43" s="14" t="s">
        <v>169</v>
      </c>
      <c r="C43" s="14" t="s">
        <v>204</v>
      </c>
      <c r="D43" s="14" t="s">
        <v>205</v>
      </c>
      <c r="E43" s="2" t="s">
        <v>186</v>
      </c>
      <c r="F43" s="14">
        <v>796</v>
      </c>
      <c r="G43" s="14" t="s">
        <v>144</v>
      </c>
      <c r="H43" s="71">
        <v>5760</v>
      </c>
      <c r="I43" s="22">
        <v>25701000</v>
      </c>
      <c r="J43" s="71" t="s">
        <v>145</v>
      </c>
      <c r="K43" s="23">
        <v>673000</v>
      </c>
      <c r="L43" s="24">
        <v>42370</v>
      </c>
      <c r="M43" s="71" t="s">
        <v>30</v>
      </c>
      <c r="N43" s="71" t="s">
        <v>28</v>
      </c>
      <c r="O43" s="71" t="s">
        <v>31</v>
      </c>
      <c r="P43" s="71"/>
    </row>
    <row r="44" spans="1:16" s="10" customFormat="1" ht="31.2" x14ac:dyDescent="0.25">
      <c r="A44" s="14">
        <f t="shared" si="0"/>
        <v>28</v>
      </c>
      <c r="B44" s="14" t="s">
        <v>169</v>
      </c>
      <c r="C44" s="26" t="s">
        <v>204</v>
      </c>
      <c r="D44" s="26" t="s">
        <v>205</v>
      </c>
      <c r="E44" s="2" t="s">
        <v>187</v>
      </c>
      <c r="F44" s="14">
        <v>796</v>
      </c>
      <c r="G44" s="14" t="s">
        <v>33</v>
      </c>
      <c r="H44" s="71">
        <v>8400</v>
      </c>
      <c r="I44" s="22">
        <v>25701000</v>
      </c>
      <c r="J44" s="71" t="s">
        <v>34</v>
      </c>
      <c r="K44" s="79">
        <v>800000</v>
      </c>
      <c r="L44" s="24">
        <v>42370</v>
      </c>
      <c r="M44" s="71" t="s">
        <v>30</v>
      </c>
      <c r="N44" s="71" t="s">
        <v>28</v>
      </c>
      <c r="O44" s="71" t="s">
        <v>31</v>
      </c>
      <c r="P44" s="84"/>
    </row>
    <row r="45" spans="1:16" s="10" customFormat="1" ht="46.8" x14ac:dyDescent="0.25">
      <c r="A45" s="14">
        <f t="shared" si="0"/>
        <v>29</v>
      </c>
      <c r="B45" s="14" t="s">
        <v>169</v>
      </c>
      <c r="C45" s="14" t="s">
        <v>206</v>
      </c>
      <c r="D45" s="14" t="s">
        <v>207</v>
      </c>
      <c r="E45" s="2" t="s">
        <v>37</v>
      </c>
      <c r="F45" s="14">
        <v>796</v>
      </c>
      <c r="G45" s="14" t="s">
        <v>33</v>
      </c>
      <c r="H45" s="71" t="s">
        <v>29</v>
      </c>
      <c r="I45" s="22">
        <v>25000000</v>
      </c>
      <c r="J45" s="71" t="s">
        <v>44</v>
      </c>
      <c r="K45" s="79">
        <v>1256239.8</v>
      </c>
      <c r="L45" s="24" t="s">
        <v>146</v>
      </c>
      <c r="M45" s="88" t="s">
        <v>30</v>
      </c>
      <c r="N45" s="71" t="s">
        <v>57</v>
      </c>
      <c r="O45" s="71" t="s">
        <v>46</v>
      </c>
      <c r="P45" s="71"/>
    </row>
    <row r="46" spans="1:16" s="10" customFormat="1" ht="31.2" x14ac:dyDescent="0.25">
      <c r="A46" s="14">
        <f t="shared" si="0"/>
        <v>30</v>
      </c>
      <c r="B46" s="14" t="s">
        <v>169</v>
      </c>
      <c r="C46" s="14" t="s">
        <v>208</v>
      </c>
      <c r="D46" s="14" t="s">
        <v>209</v>
      </c>
      <c r="E46" s="2" t="s">
        <v>147</v>
      </c>
      <c r="F46" s="14">
        <v>539</v>
      </c>
      <c r="G46" s="14" t="s">
        <v>38</v>
      </c>
      <c r="H46" s="71" t="s">
        <v>29</v>
      </c>
      <c r="I46" s="22">
        <v>25701000</v>
      </c>
      <c r="J46" s="71" t="s">
        <v>34</v>
      </c>
      <c r="K46" s="79">
        <v>590000</v>
      </c>
      <c r="L46" s="24">
        <v>42583</v>
      </c>
      <c r="M46" s="88" t="s">
        <v>30</v>
      </c>
      <c r="N46" s="71" t="s">
        <v>57</v>
      </c>
      <c r="O46" s="71" t="s">
        <v>46</v>
      </c>
      <c r="P46" s="71"/>
    </row>
    <row r="47" spans="1:16" s="10" customFormat="1" ht="31.2" x14ac:dyDescent="0.25">
      <c r="A47" s="20">
        <f t="shared" si="0"/>
        <v>31</v>
      </c>
      <c r="B47" s="21" t="s">
        <v>180</v>
      </c>
      <c r="C47" s="21" t="s">
        <v>210</v>
      </c>
      <c r="D47" s="20" t="s">
        <v>210</v>
      </c>
      <c r="E47" s="25" t="s">
        <v>181</v>
      </c>
      <c r="F47" s="21">
        <v>796</v>
      </c>
      <c r="G47" s="21" t="s">
        <v>182</v>
      </c>
      <c r="H47" s="71" t="s">
        <v>29</v>
      </c>
      <c r="I47" s="22">
        <v>25701000</v>
      </c>
      <c r="J47" s="71" t="s">
        <v>145</v>
      </c>
      <c r="K47" s="23">
        <v>62305180</v>
      </c>
      <c r="L47" s="24">
        <v>42705</v>
      </c>
      <c r="M47" s="71" t="s">
        <v>30</v>
      </c>
      <c r="N47" s="71" t="s">
        <v>232</v>
      </c>
      <c r="O47" s="71" t="s">
        <v>46</v>
      </c>
      <c r="P47" s="71"/>
    </row>
    <row r="48" spans="1:16" s="10" customFormat="1" ht="140.4" x14ac:dyDescent="0.25">
      <c r="A48" s="20">
        <f t="shared" si="0"/>
        <v>32</v>
      </c>
      <c r="B48" s="1" t="s">
        <v>55</v>
      </c>
      <c r="C48" s="1" t="s">
        <v>199</v>
      </c>
      <c r="D48" s="1" t="s">
        <v>211</v>
      </c>
      <c r="E48" s="1" t="s">
        <v>148</v>
      </c>
      <c r="F48" s="1">
        <v>839</v>
      </c>
      <c r="G48" s="1" t="s">
        <v>56</v>
      </c>
      <c r="H48" s="71">
        <v>5</v>
      </c>
      <c r="I48" s="22">
        <v>25701000</v>
      </c>
      <c r="J48" s="71" t="s">
        <v>34</v>
      </c>
      <c r="K48" s="79" t="s">
        <v>149</v>
      </c>
      <c r="L48" s="24">
        <v>42675</v>
      </c>
      <c r="M48" s="24">
        <v>43100</v>
      </c>
      <c r="N48" s="71" t="s">
        <v>52</v>
      </c>
      <c r="O48" s="71" t="s">
        <v>31</v>
      </c>
      <c r="P48" s="71"/>
    </row>
    <row r="49" spans="1:16" s="92" customFormat="1" ht="31.2" x14ac:dyDescent="0.25">
      <c r="A49" s="71">
        <f t="shared" si="0"/>
        <v>33</v>
      </c>
      <c r="B49" s="49" t="s">
        <v>150</v>
      </c>
      <c r="C49" s="71" t="s">
        <v>212</v>
      </c>
      <c r="D49" s="71" t="s">
        <v>212</v>
      </c>
      <c r="E49" s="71" t="s">
        <v>151</v>
      </c>
      <c r="F49" s="71">
        <v>796</v>
      </c>
      <c r="G49" s="71" t="s">
        <v>33</v>
      </c>
      <c r="H49" s="71">
        <v>5</v>
      </c>
      <c r="I49" s="22">
        <v>25701000</v>
      </c>
      <c r="J49" s="71" t="s">
        <v>34</v>
      </c>
      <c r="K49" s="23">
        <v>2500000</v>
      </c>
      <c r="L49" s="88">
        <v>42675</v>
      </c>
      <c r="M49" s="88">
        <v>42705</v>
      </c>
      <c r="N49" s="71" t="s">
        <v>28</v>
      </c>
      <c r="O49" s="71" t="s">
        <v>31</v>
      </c>
      <c r="P49" s="71"/>
    </row>
    <row r="50" spans="1:16" s="10" customFormat="1" ht="177.6" customHeight="1" x14ac:dyDescent="0.25">
      <c r="A50" s="1">
        <f t="shared" si="0"/>
        <v>34</v>
      </c>
      <c r="B50" s="3" t="s">
        <v>58</v>
      </c>
      <c r="C50" s="67" t="s">
        <v>213</v>
      </c>
      <c r="D50" s="67" t="s">
        <v>211</v>
      </c>
      <c r="E50" s="67" t="s">
        <v>87</v>
      </c>
      <c r="F50" s="67">
        <v>796</v>
      </c>
      <c r="G50" s="67" t="s">
        <v>33</v>
      </c>
      <c r="H50" s="22" t="s">
        <v>398</v>
      </c>
      <c r="I50" s="22">
        <v>25000000</v>
      </c>
      <c r="J50" s="71" t="s">
        <v>44</v>
      </c>
      <c r="K50" s="23">
        <v>8.65</v>
      </c>
      <c r="L50" s="24">
        <v>42583</v>
      </c>
      <c r="M50" s="24">
        <v>42979</v>
      </c>
      <c r="N50" s="71" t="s">
        <v>28</v>
      </c>
      <c r="O50" s="71" t="s">
        <v>46</v>
      </c>
      <c r="P50" s="32" t="s">
        <v>399</v>
      </c>
    </row>
    <row r="51" spans="1:16" s="10" customFormat="1" ht="177.6" customHeight="1" x14ac:dyDescent="0.25">
      <c r="A51" s="1">
        <f t="shared" si="0"/>
        <v>35</v>
      </c>
      <c r="B51" s="3" t="s">
        <v>58</v>
      </c>
      <c r="C51" s="67" t="s">
        <v>213</v>
      </c>
      <c r="D51" s="67" t="s">
        <v>211</v>
      </c>
      <c r="E51" s="67" t="s">
        <v>88</v>
      </c>
      <c r="F51" s="67">
        <v>796</v>
      </c>
      <c r="G51" s="67" t="s">
        <v>33</v>
      </c>
      <c r="H51" s="22" t="s">
        <v>152</v>
      </c>
      <c r="I51" s="22">
        <v>25000000</v>
      </c>
      <c r="J51" s="71" t="s">
        <v>44</v>
      </c>
      <c r="K51" s="23">
        <v>10.5</v>
      </c>
      <c r="L51" s="24">
        <v>42583</v>
      </c>
      <c r="M51" s="24">
        <v>42979</v>
      </c>
      <c r="N51" s="71" t="s">
        <v>28</v>
      </c>
      <c r="O51" s="71" t="s">
        <v>46</v>
      </c>
      <c r="P51" s="32" t="s">
        <v>400</v>
      </c>
    </row>
    <row r="52" spans="1:16" s="10" customFormat="1" ht="177.6" customHeight="1" x14ac:dyDescent="0.25">
      <c r="A52" s="1">
        <f t="shared" si="0"/>
        <v>36</v>
      </c>
      <c r="B52" s="3" t="s">
        <v>58</v>
      </c>
      <c r="C52" s="67" t="s">
        <v>213</v>
      </c>
      <c r="D52" s="67" t="s">
        <v>211</v>
      </c>
      <c r="E52" s="67" t="s">
        <v>89</v>
      </c>
      <c r="F52" s="67">
        <v>796</v>
      </c>
      <c r="G52" s="67" t="s">
        <v>33</v>
      </c>
      <c r="H52" s="22" t="s">
        <v>154</v>
      </c>
      <c r="I52" s="22">
        <v>25000000</v>
      </c>
      <c r="J52" s="71" t="s">
        <v>44</v>
      </c>
      <c r="K52" s="23">
        <v>11.5</v>
      </c>
      <c r="L52" s="24">
        <v>42583</v>
      </c>
      <c r="M52" s="24">
        <v>42979</v>
      </c>
      <c r="N52" s="71" t="s">
        <v>28</v>
      </c>
      <c r="O52" s="71" t="s">
        <v>46</v>
      </c>
      <c r="P52" s="32" t="s">
        <v>401</v>
      </c>
    </row>
    <row r="53" spans="1:16" s="10" customFormat="1" ht="177.6" customHeight="1" x14ac:dyDescent="0.25">
      <c r="A53" s="1">
        <f t="shared" si="0"/>
        <v>37</v>
      </c>
      <c r="B53" s="3" t="s">
        <v>58</v>
      </c>
      <c r="C53" s="67" t="s">
        <v>213</v>
      </c>
      <c r="D53" s="67" t="s">
        <v>211</v>
      </c>
      <c r="E53" s="67" t="s">
        <v>90</v>
      </c>
      <c r="F53" s="67">
        <v>796</v>
      </c>
      <c r="G53" s="67" t="s">
        <v>33</v>
      </c>
      <c r="H53" s="22" t="s">
        <v>153</v>
      </c>
      <c r="I53" s="22">
        <v>25000000</v>
      </c>
      <c r="J53" s="71" t="s">
        <v>44</v>
      </c>
      <c r="K53" s="23">
        <v>10.5</v>
      </c>
      <c r="L53" s="24">
        <v>42583</v>
      </c>
      <c r="M53" s="24">
        <v>42979</v>
      </c>
      <c r="N53" s="71" t="s">
        <v>28</v>
      </c>
      <c r="O53" s="71" t="s">
        <v>46</v>
      </c>
      <c r="P53" s="32" t="s">
        <v>400</v>
      </c>
    </row>
    <row r="54" spans="1:16" s="10" customFormat="1" ht="177.6" customHeight="1" x14ac:dyDescent="0.25">
      <c r="A54" s="1">
        <f t="shared" si="0"/>
        <v>38</v>
      </c>
      <c r="B54" s="3" t="s">
        <v>58</v>
      </c>
      <c r="C54" s="67" t="s">
        <v>213</v>
      </c>
      <c r="D54" s="67" t="s">
        <v>211</v>
      </c>
      <c r="E54" s="67" t="s">
        <v>91</v>
      </c>
      <c r="F54" s="67">
        <v>796</v>
      </c>
      <c r="G54" s="67" t="s">
        <v>33</v>
      </c>
      <c r="H54" s="22" t="s">
        <v>154</v>
      </c>
      <c r="I54" s="22">
        <v>25000000</v>
      </c>
      <c r="J54" s="71" t="s">
        <v>44</v>
      </c>
      <c r="K54" s="23">
        <v>10.5</v>
      </c>
      <c r="L54" s="24">
        <v>42583</v>
      </c>
      <c r="M54" s="24">
        <v>42979</v>
      </c>
      <c r="N54" s="71" t="s">
        <v>28</v>
      </c>
      <c r="O54" s="71" t="s">
        <v>46</v>
      </c>
      <c r="P54" s="32" t="s">
        <v>400</v>
      </c>
    </row>
    <row r="55" spans="1:16" s="10" customFormat="1" ht="177.6" customHeight="1" x14ac:dyDescent="0.25">
      <c r="A55" s="1">
        <f t="shared" si="0"/>
        <v>39</v>
      </c>
      <c r="B55" s="3" t="s">
        <v>58</v>
      </c>
      <c r="C55" s="67" t="s">
        <v>213</v>
      </c>
      <c r="D55" s="67" t="s">
        <v>211</v>
      </c>
      <c r="E55" s="67" t="s">
        <v>92</v>
      </c>
      <c r="F55" s="67">
        <v>796</v>
      </c>
      <c r="G55" s="67" t="s">
        <v>33</v>
      </c>
      <c r="H55" s="22" t="s">
        <v>154</v>
      </c>
      <c r="I55" s="22">
        <v>25000000</v>
      </c>
      <c r="J55" s="71" t="s">
        <v>44</v>
      </c>
      <c r="K55" s="23">
        <v>10.5</v>
      </c>
      <c r="L55" s="24">
        <v>42583</v>
      </c>
      <c r="M55" s="24">
        <v>42979</v>
      </c>
      <c r="N55" s="71" t="s">
        <v>28</v>
      </c>
      <c r="O55" s="71" t="s">
        <v>46</v>
      </c>
      <c r="P55" s="32" t="s">
        <v>400</v>
      </c>
    </row>
    <row r="56" spans="1:16" s="10" customFormat="1" ht="177.6" customHeight="1" x14ac:dyDescent="0.25">
      <c r="A56" s="1">
        <f t="shared" si="0"/>
        <v>40</v>
      </c>
      <c r="B56" s="3" t="s">
        <v>58</v>
      </c>
      <c r="C56" s="67" t="s">
        <v>213</v>
      </c>
      <c r="D56" s="67" t="s">
        <v>211</v>
      </c>
      <c r="E56" s="67" t="s">
        <v>93</v>
      </c>
      <c r="F56" s="67">
        <v>796</v>
      </c>
      <c r="G56" s="67" t="s">
        <v>33</v>
      </c>
      <c r="H56" s="22" t="s">
        <v>154</v>
      </c>
      <c r="I56" s="22">
        <v>25000000</v>
      </c>
      <c r="J56" s="71" t="s">
        <v>44</v>
      </c>
      <c r="K56" s="23">
        <v>10.5</v>
      </c>
      <c r="L56" s="24">
        <v>42583</v>
      </c>
      <c r="M56" s="24">
        <v>42979</v>
      </c>
      <c r="N56" s="71" t="s">
        <v>28</v>
      </c>
      <c r="O56" s="71" t="s">
        <v>46</v>
      </c>
      <c r="P56" s="32" t="s">
        <v>400</v>
      </c>
    </row>
    <row r="57" spans="1:16" s="10" customFormat="1" ht="177.6" customHeight="1" x14ac:dyDescent="0.25">
      <c r="A57" s="1">
        <f t="shared" si="0"/>
        <v>41</v>
      </c>
      <c r="B57" s="3" t="s">
        <v>58</v>
      </c>
      <c r="C57" s="67" t="s">
        <v>213</v>
      </c>
      <c r="D57" s="67" t="s">
        <v>211</v>
      </c>
      <c r="E57" s="67" t="s">
        <v>94</v>
      </c>
      <c r="F57" s="67">
        <v>796</v>
      </c>
      <c r="G57" s="67" t="s">
        <v>33</v>
      </c>
      <c r="H57" s="22" t="s">
        <v>154</v>
      </c>
      <c r="I57" s="22">
        <v>25000000</v>
      </c>
      <c r="J57" s="71" t="s">
        <v>44</v>
      </c>
      <c r="K57" s="23">
        <v>10.5</v>
      </c>
      <c r="L57" s="24">
        <v>42583</v>
      </c>
      <c r="M57" s="24">
        <v>42979</v>
      </c>
      <c r="N57" s="71" t="s">
        <v>28</v>
      </c>
      <c r="O57" s="71" t="s">
        <v>46</v>
      </c>
      <c r="P57" s="32" t="s">
        <v>400</v>
      </c>
    </row>
    <row r="58" spans="1:16" s="10" customFormat="1" ht="177.6" customHeight="1" x14ac:dyDescent="0.25">
      <c r="A58" s="1">
        <f t="shared" si="0"/>
        <v>42</v>
      </c>
      <c r="B58" s="3" t="s">
        <v>58</v>
      </c>
      <c r="C58" s="67" t="s">
        <v>213</v>
      </c>
      <c r="D58" s="67" t="s">
        <v>211</v>
      </c>
      <c r="E58" s="67" t="s">
        <v>95</v>
      </c>
      <c r="F58" s="67">
        <v>796</v>
      </c>
      <c r="G58" s="67" t="s">
        <v>33</v>
      </c>
      <c r="H58" s="22" t="s">
        <v>398</v>
      </c>
      <c r="I58" s="22">
        <v>25000000</v>
      </c>
      <c r="J58" s="71" t="s">
        <v>44</v>
      </c>
      <c r="K58" s="23">
        <v>8.65</v>
      </c>
      <c r="L58" s="24">
        <v>42583</v>
      </c>
      <c r="M58" s="24">
        <v>42979</v>
      </c>
      <c r="N58" s="71" t="s">
        <v>28</v>
      </c>
      <c r="O58" s="71" t="s">
        <v>46</v>
      </c>
      <c r="P58" s="32" t="s">
        <v>399</v>
      </c>
    </row>
    <row r="59" spans="1:16" s="10" customFormat="1" ht="177.6" customHeight="1" x14ac:dyDescent="0.25">
      <c r="A59" s="1">
        <f t="shared" si="0"/>
        <v>43</v>
      </c>
      <c r="B59" s="3" t="s">
        <v>58</v>
      </c>
      <c r="C59" s="67" t="s">
        <v>213</v>
      </c>
      <c r="D59" s="67" t="s">
        <v>211</v>
      </c>
      <c r="E59" s="67" t="s">
        <v>96</v>
      </c>
      <c r="F59" s="67">
        <v>796</v>
      </c>
      <c r="G59" s="67" t="s">
        <v>33</v>
      </c>
      <c r="H59" s="22" t="s">
        <v>155</v>
      </c>
      <c r="I59" s="22">
        <v>25000000</v>
      </c>
      <c r="J59" s="71" t="s">
        <v>44</v>
      </c>
      <c r="K59" s="23">
        <v>10.5</v>
      </c>
      <c r="L59" s="24">
        <v>42583</v>
      </c>
      <c r="M59" s="24">
        <v>42979</v>
      </c>
      <c r="N59" s="71" t="s">
        <v>28</v>
      </c>
      <c r="O59" s="71" t="s">
        <v>46</v>
      </c>
      <c r="P59" s="32" t="s">
        <v>400</v>
      </c>
    </row>
    <row r="60" spans="1:16" s="10" customFormat="1" ht="177.6" customHeight="1" x14ac:dyDescent="0.25">
      <c r="A60" s="1">
        <f t="shared" si="0"/>
        <v>44</v>
      </c>
      <c r="B60" s="3" t="s">
        <v>58</v>
      </c>
      <c r="C60" s="67" t="s">
        <v>213</v>
      </c>
      <c r="D60" s="67" t="s">
        <v>211</v>
      </c>
      <c r="E60" s="67" t="s">
        <v>156</v>
      </c>
      <c r="F60" s="67">
        <v>796</v>
      </c>
      <c r="G60" s="67" t="s">
        <v>33</v>
      </c>
      <c r="H60" s="22" t="s">
        <v>155</v>
      </c>
      <c r="I60" s="22">
        <v>25000000</v>
      </c>
      <c r="J60" s="71" t="s">
        <v>44</v>
      </c>
      <c r="K60" s="23">
        <v>10.5</v>
      </c>
      <c r="L60" s="24">
        <v>42583</v>
      </c>
      <c r="M60" s="24">
        <v>42979</v>
      </c>
      <c r="N60" s="71" t="s">
        <v>28</v>
      </c>
      <c r="O60" s="71" t="s">
        <v>46</v>
      </c>
      <c r="P60" s="32" t="s">
        <v>400</v>
      </c>
    </row>
    <row r="61" spans="1:16" s="10" customFormat="1" ht="177.6" customHeight="1" x14ac:dyDescent="0.25">
      <c r="A61" s="1">
        <f t="shared" si="0"/>
        <v>45</v>
      </c>
      <c r="B61" s="3" t="s">
        <v>58</v>
      </c>
      <c r="C61" s="67" t="s">
        <v>213</v>
      </c>
      <c r="D61" s="67" t="s">
        <v>211</v>
      </c>
      <c r="E61" s="67" t="s">
        <v>157</v>
      </c>
      <c r="F61" s="67">
        <v>796</v>
      </c>
      <c r="G61" s="67" t="s">
        <v>33</v>
      </c>
      <c r="H61" s="22" t="s">
        <v>154</v>
      </c>
      <c r="I61" s="22">
        <v>25000000</v>
      </c>
      <c r="J61" s="71" t="s">
        <v>44</v>
      </c>
      <c r="K61" s="23">
        <v>10.5</v>
      </c>
      <c r="L61" s="24">
        <v>42583</v>
      </c>
      <c r="M61" s="24">
        <v>42979</v>
      </c>
      <c r="N61" s="71" t="s">
        <v>28</v>
      </c>
      <c r="O61" s="71" t="s">
        <v>46</v>
      </c>
      <c r="P61" s="32" t="s">
        <v>400</v>
      </c>
    </row>
    <row r="62" spans="1:16" s="10" customFormat="1" ht="46.8" x14ac:dyDescent="0.25">
      <c r="A62" s="1">
        <f t="shared" si="0"/>
        <v>46</v>
      </c>
      <c r="B62" s="3" t="s">
        <v>58</v>
      </c>
      <c r="C62" s="1" t="s">
        <v>214</v>
      </c>
      <c r="D62" s="1" t="s">
        <v>215</v>
      </c>
      <c r="E62" s="1" t="s">
        <v>60</v>
      </c>
      <c r="F62" s="1">
        <v>796</v>
      </c>
      <c r="G62" s="1" t="s">
        <v>33</v>
      </c>
      <c r="H62" s="22">
        <v>137</v>
      </c>
      <c r="I62" s="22">
        <v>25701000</v>
      </c>
      <c r="J62" s="71" t="s">
        <v>34</v>
      </c>
      <c r="K62" s="23">
        <v>715000</v>
      </c>
      <c r="L62" s="24">
        <v>42401</v>
      </c>
      <c r="M62" s="24">
        <v>42644</v>
      </c>
      <c r="N62" s="71" t="s">
        <v>28</v>
      </c>
      <c r="O62" s="71" t="s">
        <v>31</v>
      </c>
      <c r="P62" s="71"/>
    </row>
    <row r="63" spans="1:16" s="10" customFormat="1" ht="46.8" x14ac:dyDescent="0.25">
      <c r="A63" s="1">
        <f t="shared" si="0"/>
        <v>47</v>
      </c>
      <c r="B63" s="3" t="s">
        <v>58</v>
      </c>
      <c r="C63" s="26" t="s">
        <v>214</v>
      </c>
      <c r="D63" s="26" t="s">
        <v>215</v>
      </c>
      <c r="E63" s="1" t="s">
        <v>61</v>
      </c>
      <c r="F63" s="1">
        <v>796</v>
      </c>
      <c r="G63" s="1" t="s">
        <v>33</v>
      </c>
      <c r="H63" s="22">
        <v>556</v>
      </c>
      <c r="I63" s="22">
        <v>25701000</v>
      </c>
      <c r="J63" s="71" t="s">
        <v>34</v>
      </c>
      <c r="K63" s="23">
        <v>913000</v>
      </c>
      <c r="L63" s="24">
        <v>42401</v>
      </c>
      <c r="M63" s="24">
        <v>42644</v>
      </c>
      <c r="N63" s="71" t="s">
        <v>28</v>
      </c>
      <c r="O63" s="71" t="s">
        <v>31</v>
      </c>
      <c r="P63" s="71"/>
    </row>
    <row r="64" spans="1:16" s="10" customFormat="1" ht="31.2" x14ac:dyDescent="0.25">
      <c r="A64" s="1">
        <f t="shared" si="0"/>
        <v>48</v>
      </c>
      <c r="B64" s="3" t="s">
        <v>58</v>
      </c>
      <c r="C64" s="26" t="s">
        <v>214</v>
      </c>
      <c r="D64" s="26" t="s">
        <v>215</v>
      </c>
      <c r="E64" s="1" t="s">
        <v>62</v>
      </c>
      <c r="F64" s="1">
        <v>796</v>
      </c>
      <c r="G64" s="1" t="s">
        <v>33</v>
      </c>
      <c r="H64" s="22">
        <v>31500</v>
      </c>
      <c r="I64" s="22">
        <v>25701000</v>
      </c>
      <c r="J64" s="71" t="s">
        <v>34</v>
      </c>
      <c r="K64" s="23">
        <v>1131150</v>
      </c>
      <c r="L64" s="24">
        <v>42401</v>
      </c>
      <c r="M64" s="24">
        <v>42644</v>
      </c>
      <c r="N64" s="71" t="s">
        <v>28</v>
      </c>
      <c r="O64" s="71" t="s">
        <v>31</v>
      </c>
      <c r="P64" s="71"/>
    </row>
    <row r="65" spans="1:16" s="10" customFormat="1" ht="62.4" x14ac:dyDescent="0.25">
      <c r="A65" s="1">
        <f t="shared" si="0"/>
        <v>49</v>
      </c>
      <c r="B65" s="3" t="s">
        <v>58</v>
      </c>
      <c r="C65" s="26" t="s">
        <v>214</v>
      </c>
      <c r="D65" s="26" t="s">
        <v>215</v>
      </c>
      <c r="E65" s="1" t="s">
        <v>63</v>
      </c>
      <c r="F65" s="9">
        <v>166</v>
      </c>
      <c r="G65" s="1" t="s">
        <v>64</v>
      </c>
      <c r="H65" s="22">
        <v>1500</v>
      </c>
      <c r="I65" s="22">
        <v>25701000</v>
      </c>
      <c r="J65" s="71" t="s">
        <v>34</v>
      </c>
      <c r="K65" s="23">
        <v>420000</v>
      </c>
      <c r="L65" s="24">
        <v>42401</v>
      </c>
      <c r="M65" s="24">
        <v>42644</v>
      </c>
      <c r="N65" s="71" t="s">
        <v>28</v>
      </c>
      <c r="O65" s="71" t="s">
        <v>31</v>
      </c>
      <c r="P65" s="71"/>
    </row>
    <row r="66" spans="1:16" s="10" customFormat="1" ht="31.2" x14ac:dyDescent="0.25">
      <c r="A66" s="1">
        <f t="shared" si="0"/>
        <v>50</v>
      </c>
      <c r="B66" s="3" t="s">
        <v>58</v>
      </c>
      <c r="C66" s="1" t="s">
        <v>216</v>
      </c>
      <c r="D66" s="19" t="s">
        <v>217</v>
      </c>
      <c r="E66" s="1" t="s">
        <v>158</v>
      </c>
      <c r="F66" s="9">
        <v>796</v>
      </c>
      <c r="G66" s="1" t="s">
        <v>33</v>
      </c>
      <c r="H66" s="22" t="s">
        <v>59</v>
      </c>
      <c r="I66" s="71">
        <v>25000000</v>
      </c>
      <c r="J66" s="71" t="s">
        <v>44</v>
      </c>
      <c r="K66" s="23">
        <v>500000</v>
      </c>
      <c r="L66" s="24">
        <v>42522</v>
      </c>
      <c r="M66" s="24">
        <v>42887</v>
      </c>
      <c r="N66" s="71" t="s">
        <v>28</v>
      </c>
      <c r="O66" s="71" t="s">
        <v>46</v>
      </c>
      <c r="P66" s="71"/>
    </row>
    <row r="67" spans="1:16" s="10" customFormat="1" ht="66.599999999999994" customHeight="1" x14ac:dyDescent="0.25">
      <c r="A67" s="1">
        <f t="shared" si="0"/>
        <v>51</v>
      </c>
      <c r="B67" s="3" t="s">
        <v>58</v>
      </c>
      <c r="C67" s="1" t="s">
        <v>218</v>
      </c>
      <c r="D67" s="1" t="s">
        <v>219</v>
      </c>
      <c r="E67" s="1" t="s">
        <v>357</v>
      </c>
      <c r="F67" s="1">
        <v>796</v>
      </c>
      <c r="G67" s="1" t="s">
        <v>33</v>
      </c>
      <c r="H67" s="22" t="s">
        <v>59</v>
      </c>
      <c r="I67" s="22">
        <v>25000000</v>
      </c>
      <c r="J67" s="71" t="s">
        <v>44</v>
      </c>
      <c r="K67" s="23">
        <v>1386500</v>
      </c>
      <c r="L67" s="24">
        <v>42491</v>
      </c>
      <c r="M67" s="24">
        <v>42856</v>
      </c>
      <c r="N67" s="71" t="s">
        <v>52</v>
      </c>
      <c r="O67" s="71" t="s">
        <v>31</v>
      </c>
      <c r="P67" s="71"/>
    </row>
    <row r="68" spans="1:16" s="10" customFormat="1" ht="46.8" x14ac:dyDescent="0.25">
      <c r="A68" s="1">
        <f t="shared" si="0"/>
        <v>52</v>
      </c>
      <c r="B68" s="3" t="s">
        <v>58</v>
      </c>
      <c r="C68" s="1" t="s">
        <v>218</v>
      </c>
      <c r="D68" s="1" t="s">
        <v>220</v>
      </c>
      <c r="E68" s="1" t="s">
        <v>65</v>
      </c>
      <c r="F68" s="1">
        <v>796</v>
      </c>
      <c r="G68" s="1" t="s">
        <v>33</v>
      </c>
      <c r="H68" s="22" t="s">
        <v>59</v>
      </c>
      <c r="I68" s="22">
        <v>25000000</v>
      </c>
      <c r="J68" s="71" t="s">
        <v>44</v>
      </c>
      <c r="K68" s="23">
        <v>750000</v>
      </c>
      <c r="L68" s="24">
        <v>42644</v>
      </c>
      <c r="M68" s="24">
        <v>42735</v>
      </c>
      <c r="N68" s="71" t="s">
        <v>52</v>
      </c>
      <c r="O68" s="71" t="s">
        <v>31</v>
      </c>
      <c r="P68" s="71"/>
    </row>
    <row r="69" spans="1:16" s="10" customFormat="1" ht="31.2" x14ac:dyDescent="0.25">
      <c r="A69" s="1">
        <f t="shared" si="0"/>
        <v>53</v>
      </c>
      <c r="B69" s="3" t="s">
        <v>58</v>
      </c>
      <c r="C69" s="1" t="s">
        <v>214</v>
      </c>
      <c r="D69" s="1" t="s">
        <v>215</v>
      </c>
      <c r="E69" s="1" t="s">
        <v>66</v>
      </c>
      <c r="F69" s="1">
        <v>796</v>
      </c>
      <c r="G69" s="1" t="s">
        <v>33</v>
      </c>
      <c r="H69" s="22" t="s">
        <v>59</v>
      </c>
      <c r="I69" s="22">
        <v>25000000</v>
      </c>
      <c r="J69" s="71" t="s">
        <v>44</v>
      </c>
      <c r="K69" s="23">
        <v>750000</v>
      </c>
      <c r="L69" s="24">
        <v>42644</v>
      </c>
      <c r="M69" s="24">
        <v>42735</v>
      </c>
      <c r="N69" s="71" t="s">
        <v>52</v>
      </c>
      <c r="O69" s="71" t="s">
        <v>46</v>
      </c>
      <c r="P69" s="71"/>
    </row>
    <row r="70" spans="1:16" s="10" customFormat="1" ht="62.4" x14ac:dyDescent="0.25">
      <c r="A70" s="1">
        <f t="shared" si="0"/>
        <v>54</v>
      </c>
      <c r="B70" s="1" t="s">
        <v>67</v>
      </c>
      <c r="C70" s="1" t="s">
        <v>221</v>
      </c>
      <c r="D70" s="1" t="s">
        <v>222</v>
      </c>
      <c r="E70" s="1" t="s">
        <v>68</v>
      </c>
      <c r="F70" s="3">
        <v>383</v>
      </c>
      <c r="G70" s="1" t="s">
        <v>69</v>
      </c>
      <c r="H70" s="71" t="s">
        <v>70</v>
      </c>
      <c r="I70" s="22">
        <v>25000000</v>
      </c>
      <c r="J70" s="71" t="s">
        <v>44</v>
      </c>
      <c r="K70" s="23">
        <v>500000</v>
      </c>
      <c r="L70" s="71" t="s">
        <v>159</v>
      </c>
      <c r="M70" s="71" t="s">
        <v>159</v>
      </c>
      <c r="N70" s="71" t="s">
        <v>52</v>
      </c>
      <c r="O70" s="49" t="s">
        <v>46</v>
      </c>
      <c r="P70" s="71"/>
    </row>
    <row r="71" spans="1:16" s="10" customFormat="1" ht="31.2" x14ac:dyDescent="0.25">
      <c r="A71" s="1">
        <f t="shared" si="0"/>
        <v>55</v>
      </c>
      <c r="B71" s="1" t="s">
        <v>67</v>
      </c>
      <c r="C71" s="1" t="s">
        <v>223</v>
      </c>
      <c r="D71" s="1" t="s">
        <v>223</v>
      </c>
      <c r="E71" s="1" t="s">
        <v>71</v>
      </c>
      <c r="F71" s="1">
        <v>792</v>
      </c>
      <c r="G71" s="1" t="s">
        <v>54</v>
      </c>
      <c r="H71" s="71">
        <v>1755</v>
      </c>
      <c r="I71" s="22">
        <v>25000000</v>
      </c>
      <c r="J71" s="71" t="s">
        <v>44</v>
      </c>
      <c r="K71" s="23">
        <f>3538*H71</f>
        <v>6209190</v>
      </c>
      <c r="L71" s="24">
        <v>42644</v>
      </c>
      <c r="M71" s="71" t="s">
        <v>160</v>
      </c>
      <c r="N71" s="71" t="s">
        <v>52</v>
      </c>
      <c r="O71" s="71" t="s">
        <v>46</v>
      </c>
      <c r="P71" s="85" t="s">
        <v>178</v>
      </c>
    </row>
    <row r="72" spans="1:16" s="10" customFormat="1" ht="31.2" x14ac:dyDescent="0.25">
      <c r="A72" s="1">
        <f t="shared" si="0"/>
        <v>56</v>
      </c>
      <c r="B72" s="1" t="s">
        <v>67</v>
      </c>
      <c r="C72" s="1" t="s">
        <v>221</v>
      </c>
      <c r="D72" s="1" t="s">
        <v>222</v>
      </c>
      <c r="E72" s="1" t="s">
        <v>75</v>
      </c>
      <c r="F72" s="1">
        <v>796</v>
      </c>
      <c r="G72" s="1" t="s">
        <v>33</v>
      </c>
      <c r="H72" s="71">
        <v>130</v>
      </c>
      <c r="I72" s="22">
        <v>25000000</v>
      </c>
      <c r="J72" s="71" t="s">
        <v>44</v>
      </c>
      <c r="K72" s="23">
        <v>3000000</v>
      </c>
      <c r="L72" s="24">
        <v>42430</v>
      </c>
      <c r="M72" s="80" t="s">
        <v>161</v>
      </c>
      <c r="N72" s="71" t="s">
        <v>52</v>
      </c>
      <c r="O72" s="71" t="s">
        <v>46</v>
      </c>
      <c r="P72" s="71"/>
    </row>
    <row r="73" spans="1:16" s="10" customFormat="1" ht="93.6" x14ac:dyDescent="0.25">
      <c r="A73" s="1">
        <f t="shared" si="0"/>
        <v>57</v>
      </c>
      <c r="B73" s="1" t="s">
        <v>67</v>
      </c>
      <c r="C73" s="1" t="s">
        <v>224</v>
      </c>
      <c r="D73" s="1" t="s">
        <v>225</v>
      </c>
      <c r="E73" s="1" t="s">
        <v>72</v>
      </c>
      <c r="F73" s="3">
        <v>744</v>
      </c>
      <c r="G73" s="3" t="s">
        <v>73</v>
      </c>
      <c r="H73" s="71" t="s">
        <v>70</v>
      </c>
      <c r="I73" s="22">
        <v>25000000</v>
      </c>
      <c r="J73" s="23" t="s">
        <v>44</v>
      </c>
      <c r="K73" s="23">
        <v>500000</v>
      </c>
      <c r="L73" s="24">
        <v>42430</v>
      </c>
      <c r="M73" s="71" t="s">
        <v>162</v>
      </c>
      <c r="N73" s="71" t="s">
        <v>74</v>
      </c>
      <c r="O73" s="49" t="s">
        <v>46</v>
      </c>
      <c r="P73" s="71" t="s">
        <v>179</v>
      </c>
    </row>
    <row r="74" spans="1:16" s="10" customFormat="1" ht="93.6" x14ac:dyDescent="0.25">
      <c r="A74" s="1">
        <f t="shared" si="0"/>
        <v>58</v>
      </c>
      <c r="B74" s="1" t="s">
        <v>67</v>
      </c>
      <c r="C74" s="26" t="s">
        <v>224</v>
      </c>
      <c r="D74" s="26" t="s">
        <v>225</v>
      </c>
      <c r="E74" s="1" t="s">
        <v>81</v>
      </c>
      <c r="F74" s="3">
        <v>744</v>
      </c>
      <c r="G74" s="3" t="s">
        <v>73</v>
      </c>
      <c r="H74" s="71" t="s">
        <v>70</v>
      </c>
      <c r="I74" s="22">
        <v>25000000</v>
      </c>
      <c r="J74" s="71" t="s">
        <v>44</v>
      </c>
      <c r="K74" s="23">
        <v>500000</v>
      </c>
      <c r="L74" s="24">
        <v>42430</v>
      </c>
      <c r="M74" s="71" t="s">
        <v>163</v>
      </c>
      <c r="N74" s="71" t="s">
        <v>74</v>
      </c>
      <c r="O74" s="49" t="s">
        <v>46</v>
      </c>
      <c r="P74" s="71" t="s">
        <v>179</v>
      </c>
    </row>
    <row r="75" spans="1:16" s="10" customFormat="1" ht="46.8" x14ac:dyDescent="0.25">
      <c r="A75" s="1">
        <f t="shared" si="0"/>
        <v>59</v>
      </c>
      <c r="B75" s="1" t="s">
        <v>67</v>
      </c>
      <c r="C75" s="3" t="s">
        <v>226</v>
      </c>
      <c r="D75" s="3" t="s">
        <v>226</v>
      </c>
      <c r="E75" s="1" t="s">
        <v>164</v>
      </c>
      <c r="F75" s="3">
        <v>383</v>
      </c>
      <c r="G75" s="3" t="s">
        <v>69</v>
      </c>
      <c r="H75" s="22">
        <v>500000000</v>
      </c>
      <c r="I75" s="22">
        <v>25701000</v>
      </c>
      <c r="J75" s="71" t="s">
        <v>34</v>
      </c>
      <c r="K75" s="80" t="s">
        <v>165</v>
      </c>
      <c r="L75" s="99">
        <v>42370</v>
      </c>
      <c r="M75" s="71" t="s">
        <v>51</v>
      </c>
      <c r="N75" s="71" t="s">
        <v>52</v>
      </c>
      <c r="O75" s="49" t="s">
        <v>46</v>
      </c>
      <c r="P75" s="85" t="s">
        <v>178</v>
      </c>
    </row>
    <row r="76" spans="1:16" s="10" customFormat="1" ht="109.2" x14ac:dyDescent="0.25">
      <c r="A76" s="1">
        <f t="shared" si="0"/>
        <v>60</v>
      </c>
      <c r="B76" s="1" t="s">
        <v>67</v>
      </c>
      <c r="C76" s="3" t="s">
        <v>226</v>
      </c>
      <c r="D76" s="3" t="s">
        <v>226</v>
      </c>
      <c r="E76" s="1" t="s">
        <v>166</v>
      </c>
      <c r="F76" s="1">
        <v>796</v>
      </c>
      <c r="G76" s="1" t="s">
        <v>33</v>
      </c>
      <c r="H76" s="71">
        <v>1</v>
      </c>
      <c r="I76" s="22">
        <v>25701000</v>
      </c>
      <c r="J76" s="71" t="s">
        <v>34</v>
      </c>
      <c r="K76" s="71" t="s">
        <v>76</v>
      </c>
      <c r="L76" s="99">
        <v>42370</v>
      </c>
      <c r="M76" s="71" t="s">
        <v>77</v>
      </c>
      <c r="N76" s="71" t="s">
        <v>57</v>
      </c>
      <c r="O76" s="49" t="s">
        <v>46</v>
      </c>
      <c r="P76" s="85" t="s">
        <v>178</v>
      </c>
    </row>
    <row r="77" spans="1:16" s="10" customFormat="1" ht="46.8" x14ac:dyDescent="0.25">
      <c r="A77" s="1">
        <f t="shared" si="0"/>
        <v>61</v>
      </c>
      <c r="B77" s="1" t="s">
        <v>67</v>
      </c>
      <c r="C77" s="3" t="s">
        <v>226</v>
      </c>
      <c r="D77" s="3" t="s">
        <v>226</v>
      </c>
      <c r="E77" s="1" t="s">
        <v>78</v>
      </c>
      <c r="F77" s="3">
        <v>383</v>
      </c>
      <c r="G77" s="3" t="s">
        <v>69</v>
      </c>
      <c r="H77" s="72">
        <v>590000000</v>
      </c>
      <c r="I77" s="22">
        <v>25701000</v>
      </c>
      <c r="J77" s="71" t="s">
        <v>34</v>
      </c>
      <c r="K77" s="80" t="s">
        <v>165</v>
      </c>
      <c r="L77" s="99">
        <v>42644</v>
      </c>
      <c r="M77" s="71" t="s">
        <v>51</v>
      </c>
      <c r="N77" s="71" t="s">
        <v>52</v>
      </c>
      <c r="O77" s="49" t="s">
        <v>46</v>
      </c>
      <c r="P77" s="85" t="s">
        <v>178</v>
      </c>
    </row>
    <row r="78" spans="1:16" s="10" customFormat="1" ht="109.2" x14ac:dyDescent="0.25">
      <c r="A78" s="1">
        <f t="shared" si="0"/>
        <v>62</v>
      </c>
      <c r="B78" s="1" t="s">
        <v>67</v>
      </c>
      <c r="C78" s="3" t="s">
        <v>226</v>
      </c>
      <c r="D78" s="3" t="s">
        <v>226</v>
      </c>
      <c r="E78" s="1" t="s">
        <v>167</v>
      </c>
      <c r="F78" s="1">
        <v>796</v>
      </c>
      <c r="G78" s="1" t="s">
        <v>33</v>
      </c>
      <c r="H78" s="71">
        <v>1</v>
      </c>
      <c r="I78" s="22">
        <v>25701000</v>
      </c>
      <c r="J78" s="71" t="s">
        <v>34</v>
      </c>
      <c r="K78" s="71" t="s">
        <v>76</v>
      </c>
      <c r="L78" s="99">
        <v>42644</v>
      </c>
      <c r="M78" s="71" t="s">
        <v>77</v>
      </c>
      <c r="N78" s="71" t="s">
        <v>57</v>
      </c>
      <c r="O78" s="49" t="s">
        <v>46</v>
      </c>
      <c r="P78" s="85" t="s">
        <v>178</v>
      </c>
    </row>
    <row r="79" spans="1:16" s="10" customFormat="1" ht="46.8" x14ac:dyDescent="0.25">
      <c r="A79" s="1">
        <f t="shared" si="0"/>
        <v>63</v>
      </c>
      <c r="B79" s="1" t="s">
        <v>67</v>
      </c>
      <c r="C79" s="3" t="s">
        <v>226</v>
      </c>
      <c r="D79" s="3" t="s">
        <v>226</v>
      </c>
      <c r="E79" s="1" t="s">
        <v>79</v>
      </c>
      <c r="F79" s="3">
        <v>383</v>
      </c>
      <c r="G79" s="3" t="s">
        <v>69</v>
      </c>
      <c r="H79" s="22">
        <v>190000000</v>
      </c>
      <c r="I79" s="22">
        <v>25701000</v>
      </c>
      <c r="J79" s="71" t="s">
        <v>34</v>
      </c>
      <c r="K79" s="80" t="s">
        <v>165</v>
      </c>
      <c r="L79" s="99">
        <v>42675</v>
      </c>
      <c r="M79" s="71" t="s">
        <v>51</v>
      </c>
      <c r="N79" s="71" t="s">
        <v>52</v>
      </c>
      <c r="O79" s="49" t="s">
        <v>46</v>
      </c>
      <c r="P79" s="85" t="s">
        <v>178</v>
      </c>
    </row>
    <row r="80" spans="1:16" s="10" customFormat="1" ht="109.2" x14ac:dyDescent="0.25">
      <c r="A80" s="1">
        <f t="shared" si="0"/>
        <v>64</v>
      </c>
      <c r="B80" s="1" t="s">
        <v>67</v>
      </c>
      <c r="C80" s="3" t="s">
        <v>226</v>
      </c>
      <c r="D80" s="3" t="s">
        <v>226</v>
      </c>
      <c r="E80" s="1" t="s">
        <v>168</v>
      </c>
      <c r="F80" s="1">
        <v>796</v>
      </c>
      <c r="G80" s="1" t="s">
        <v>33</v>
      </c>
      <c r="H80" s="71">
        <v>1</v>
      </c>
      <c r="I80" s="22">
        <v>25701000</v>
      </c>
      <c r="J80" s="71" t="s">
        <v>34</v>
      </c>
      <c r="K80" s="71" t="s">
        <v>76</v>
      </c>
      <c r="L80" s="99">
        <v>42675</v>
      </c>
      <c r="M80" s="71" t="s">
        <v>77</v>
      </c>
      <c r="N80" s="71" t="s">
        <v>57</v>
      </c>
      <c r="O80" s="49" t="s">
        <v>46</v>
      </c>
      <c r="P80" s="85" t="s">
        <v>178</v>
      </c>
    </row>
    <row r="81" spans="1:16" s="10" customFormat="1" ht="46.8" x14ac:dyDescent="0.25">
      <c r="A81" s="1">
        <f t="shared" ref="A81:A82" si="1">A80+1</f>
        <v>65</v>
      </c>
      <c r="B81" s="1" t="s">
        <v>67</v>
      </c>
      <c r="C81" s="3" t="s">
        <v>226</v>
      </c>
      <c r="D81" s="3" t="s">
        <v>226</v>
      </c>
      <c r="E81" s="1" t="s">
        <v>80</v>
      </c>
      <c r="F81" s="3">
        <v>383</v>
      </c>
      <c r="G81" s="3" t="s">
        <v>69</v>
      </c>
      <c r="H81" s="22">
        <v>420000000</v>
      </c>
      <c r="I81" s="22">
        <v>25701000</v>
      </c>
      <c r="J81" s="71" t="s">
        <v>34</v>
      </c>
      <c r="K81" s="80" t="s">
        <v>165</v>
      </c>
      <c r="L81" s="99">
        <v>42675</v>
      </c>
      <c r="M81" s="71" t="s">
        <v>51</v>
      </c>
      <c r="N81" s="71" t="s">
        <v>57</v>
      </c>
      <c r="O81" s="49" t="s">
        <v>46</v>
      </c>
      <c r="P81" s="85" t="s">
        <v>178</v>
      </c>
    </row>
    <row r="82" spans="1:16" ht="42.75" customHeight="1" x14ac:dyDescent="0.25">
      <c r="A82" s="28">
        <f t="shared" si="1"/>
        <v>66</v>
      </c>
      <c r="B82" s="30" t="s">
        <v>227</v>
      </c>
      <c r="C82" s="30" t="s">
        <v>283</v>
      </c>
      <c r="D82" s="30" t="s">
        <v>228</v>
      </c>
      <c r="E82" s="5" t="s">
        <v>229</v>
      </c>
      <c r="F82" s="8" t="s">
        <v>230</v>
      </c>
      <c r="G82" s="5" t="s">
        <v>54</v>
      </c>
      <c r="H82" s="72" t="s">
        <v>43</v>
      </c>
      <c r="I82" s="22">
        <v>25000000</v>
      </c>
      <c r="J82" s="71" t="s">
        <v>44</v>
      </c>
      <c r="K82" s="78">
        <v>2000000</v>
      </c>
      <c r="L82" s="99">
        <v>42370</v>
      </c>
      <c r="M82" s="31" t="s">
        <v>231</v>
      </c>
      <c r="N82" s="30" t="s">
        <v>232</v>
      </c>
      <c r="O82" s="30" t="s">
        <v>46</v>
      </c>
      <c r="P82" s="85"/>
    </row>
    <row r="83" spans="1:16" ht="190.5" customHeight="1" x14ac:dyDescent="0.25">
      <c r="A83" s="21">
        <f>A82+1</f>
        <v>67</v>
      </c>
      <c r="B83" s="30" t="s">
        <v>58</v>
      </c>
      <c r="C83" s="30" t="s">
        <v>279</v>
      </c>
      <c r="D83" s="30" t="s">
        <v>278</v>
      </c>
      <c r="E83" s="5" t="s">
        <v>282</v>
      </c>
      <c r="F83" s="8" t="s">
        <v>141</v>
      </c>
      <c r="G83" s="5" t="s">
        <v>33</v>
      </c>
      <c r="H83" s="72" t="s">
        <v>233</v>
      </c>
      <c r="I83" s="22">
        <v>25000000</v>
      </c>
      <c r="J83" s="71" t="s">
        <v>44</v>
      </c>
      <c r="K83" s="78">
        <v>1.18</v>
      </c>
      <c r="L83" s="99">
        <v>42370</v>
      </c>
      <c r="M83" s="31" t="s">
        <v>235</v>
      </c>
      <c r="N83" s="30" t="s">
        <v>28</v>
      </c>
      <c r="O83" s="30" t="s">
        <v>46</v>
      </c>
      <c r="P83" s="32" t="s">
        <v>234</v>
      </c>
    </row>
    <row r="84" spans="1:16" ht="187.5" customHeight="1" x14ac:dyDescent="0.25">
      <c r="A84" s="21">
        <f t="shared" ref="A84:A121" si="2">A83+1</f>
        <v>68</v>
      </c>
      <c r="B84" s="30" t="s">
        <v>58</v>
      </c>
      <c r="C84" s="30" t="s">
        <v>279</v>
      </c>
      <c r="D84" s="30" t="s">
        <v>278</v>
      </c>
      <c r="E84" s="5" t="s">
        <v>236</v>
      </c>
      <c r="F84" s="8" t="s">
        <v>141</v>
      </c>
      <c r="G84" s="5" t="s">
        <v>33</v>
      </c>
      <c r="H84" s="72" t="s">
        <v>237</v>
      </c>
      <c r="I84" s="22">
        <v>25000000</v>
      </c>
      <c r="J84" s="71" t="s">
        <v>44</v>
      </c>
      <c r="K84" s="78">
        <v>1.18</v>
      </c>
      <c r="L84" s="99">
        <v>42370</v>
      </c>
      <c r="M84" s="31" t="s">
        <v>235</v>
      </c>
      <c r="N84" s="30" t="s">
        <v>28</v>
      </c>
      <c r="O84" s="30" t="s">
        <v>46</v>
      </c>
      <c r="P84" s="32" t="s">
        <v>234</v>
      </c>
    </row>
    <row r="85" spans="1:16" ht="192.75" customHeight="1" x14ac:dyDescent="0.25">
      <c r="A85" s="21">
        <f t="shared" si="2"/>
        <v>69</v>
      </c>
      <c r="B85" s="30" t="s">
        <v>58</v>
      </c>
      <c r="C85" s="30" t="s">
        <v>279</v>
      </c>
      <c r="D85" s="30" t="s">
        <v>278</v>
      </c>
      <c r="E85" s="33" t="s">
        <v>238</v>
      </c>
      <c r="F85" s="8" t="s">
        <v>141</v>
      </c>
      <c r="G85" s="5" t="s">
        <v>33</v>
      </c>
      <c r="H85" s="72" t="s">
        <v>239</v>
      </c>
      <c r="I85" s="22">
        <v>25000000</v>
      </c>
      <c r="J85" s="71" t="s">
        <v>44</v>
      </c>
      <c r="K85" s="78">
        <v>2.72</v>
      </c>
      <c r="L85" s="99">
        <v>42370</v>
      </c>
      <c r="M85" s="31" t="s">
        <v>235</v>
      </c>
      <c r="N85" s="30" t="s">
        <v>28</v>
      </c>
      <c r="O85" s="30" t="s">
        <v>46</v>
      </c>
      <c r="P85" s="32" t="s">
        <v>240</v>
      </c>
    </row>
    <row r="86" spans="1:16" ht="165.6" x14ac:dyDescent="0.25">
      <c r="A86" s="21">
        <f t="shared" si="2"/>
        <v>70</v>
      </c>
      <c r="B86" s="30" t="s">
        <v>58</v>
      </c>
      <c r="C86" s="30" t="s">
        <v>279</v>
      </c>
      <c r="D86" s="30" t="s">
        <v>278</v>
      </c>
      <c r="E86" s="5" t="s">
        <v>241</v>
      </c>
      <c r="F86" s="8" t="s">
        <v>141</v>
      </c>
      <c r="G86" s="5" t="s">
        <v>33</v>
      </c>
      <c r="H86" s="72" t="s">
        <v>242</v>
      </c>
      <c r="I86" s="22">
        <v>25000000</v>
      </c>
      <c r="J86" s="71" t="s">
        <v>44</v>
      </c>
      <c r="K86" s="78">
        <v>1.08</v>
      </c>
      <c r="L86" s="99">
        <v>42370</v>
      </c>
      <c r="M86" s="31" t="s">
        <v>235</v>
      </c>
      <c r="N86" s="30" t="s">
        <v>28</v>
      </c>
      <c r="O86" s="30" t="s">
        <v>46</v>
      </c>
      <c r="P86" s="32" t="s">
        <v>243</v>
      </c>
    </row>
    <row r="87" spans="1:16" ht="279" customHeight="1" x14ac:dyDescent="0.25">
      <c r="A87" s="21">
        <f t="shared" si="2"/>
        <v>71</v>
      </c>
      <c r="B87" s="30" t="s">
        <v>58</v>
      </c>
      <c r="C87" s="30" t="s">
        <v>279</v>
      </c>
      <c r="D87" s="30" t="s">
        <v>278</v>
      </c>
      <c r="E87" s="5" t="s">
        <v>244</v>
      </c>
      <c r="F87" s="8" t="s">
        <v>141</v>
      </c>
      <c r="G87" s="5" t="s">
        <v>33</v>
      </c>
      <c r="H87" s="72" t="s">
        <v>245</v>
      </c>
      <c r="I87" s="22">
        <v>25000000</v>
      </c>
      <c r="J87" s="71" t="s">
        <v>44</v>
      </c>
      <c r="K87" s="78">
        <v>2.72</v>
      </c>
      <c r="L87" s="99">
        <v>42370</v>
      </c>
      <c r="M87" s="31" t="s">
        <v>235</v>
      </c>
      <c r="N87" s="30" t="s">
        <v>28</v>
      </c>
      <c r="O87" s="30" t="s">
        <v>46</v>
      </c>
      <c r="P87" s="32" t="s">
        <v>246</v>
      </c>
    </row>
    <row r="88" spans="1:16" ht="234.6" x14ac:dyDescent="0.25">
      <c r="A88" s="21">
        <f t="shared" si="2"/>
        <v>72</v>
      </c>
      <c r="B88" s="30" t="s">
        <v>58</v>
      </c>
      <c r="C88" s="30" t="s">
        <v>279</v>
      </c>
      <c r="D88" s="30" t="s">
        <v>278</v>
      </c>
      <c r="E88" s="5" t="s">
        <v>247</v>
      </c>
      <c r="F88" s="8" t="s">
        <v>141</v>
      </c>
      <c r="G88" s="5" t="s">
        <v>33</v>
      </c>
      <c r="H88" s="72" t="s">
        <v>248</v>
      </c>
      <c r="I88" s="22">
        <v>25000000</v>
      </c>
      <c r="J88" s="71" t="s">
        <v>44</v>
      </c>
      <c r="K88" s="78">
        <v>2.72</v>
      </c>
      <c r="L88" s="99">
        <v>42370</v>
      </c>
      <c r="M88" s="31" t="s">
        <v>235</v>
      </c>
      <c r="N88" s="30" t="s">
        <v>28</v>
      </c>
      <c r="O88" s="30" t="s">
        <v>46</v>
      </c>
      <c r="P88" s="32" t="s">
        <v>246</v>
      </c>
    </row>
    <row r="89" spans="1:16" ht="296.25" customHeight="1" x14ac:dyDescent="0.25">
      <c r="A89" s="21">
        <f t="shared" si="2"/>
        <v>73</v>
      </c>
      <c r="B89" s="30" t="s">
        <v>58</v>
      </c>
      <c r="C89" s="30" t="s">
        <v>279</v>
      </c>
      <c r="D89" s="30" t="s">
        <v>278</v>
      </c>
      <c r="E89" s="5" t="s">
        <v>249</v>
      </c>
      <c r="F89" s="8" t="s">
        <v>141</v>
      </c>
      <c r="G89" s="5" t="s">
        <v>33</v>
      </c>
      <c r="H89" s="72" t="s">
        <v>250</v>
      </c>
      <c r="I89" s="22">
        <v>25000000</v>
      </c>
      <c r="J89" s="71" t="s">
        <v>44</v>
      </c>
      <c r="K89" s="78">
        <v>2.72</v>
      </c>
      <c r="L89" s="99">
        <v>42370</v>
      </c>
      <c r="M89" s="31" t="s">
        <v>235</v>
      </c>
      <c r="N89" s="30" t="s">
        <v>28</v>
      </c>
      <c r="O89" s="30" t="s">
        <v>46</v>
      </c>
      <c r="P89" s="32" t="s">
        <v>246</v>
      </c>
    </row>
    <row r="90" spans="1:16" ht="285.75" customHeight="1" x14ac:dyDescent="0.25">
      <c r="A90" s="21">
        <f t="shared" si="2"/>
        <v>74</v>
      </c>
      <c r="B90" s="30" t="s">
        <v>58</v>
      </c>
      <c r="C90" s="30" t="s">
        <v>279</v>
      </c>
      <c r="D90" s="30" t="s">
        <v>278</v>
      </c>
      <c r="E90" s="5" t="s">
        <v>251</v>
      </c>
      <c r="F90" s="8" t="s">
        <v>141</v>
      </c>
      <c r="G90" s="5" t="s">
        <v>33</v>
      </c>
      <c r="H90" s="72" t="s">
        <v>252</v>
      </c>
      <c r="I90" s="22">
        <v>25000000</v>
      </c>
      <c r="J90" s="71" t="s">
        <v>44</v>
      </c>
      <c r="K90" s="78">
        <v>2.72</v>
      </c>
      <c r="L90" s="99">
        <v>42370</v>
      </c>
      <c r="M90" s="31" t="s">
        <v>235</v>
      </c>
      <c r="N90" s="30" t="s">
        <v>28</v>
      </c>
      <c r="O90" s="30" t="s">
        <v>46</v>
      </c>
      <c r="P90" s="32" t="s">
        <v>253</v>
      </c>
    </row>
    <row r="91" spans="1:16" ht="255.6" customHeight="1" x14ac:dyDescent="0.25">
      <c r="A91" s="21">
        <f t="shared" si="2"/>
        <v>75</v>
      </c>
      <c r="B91" s="30" t="s">
        <v>58</v>
      </c>
      <c r="C91" s="30" t="s">
        <v>279</v>
      </c>
      <c r="D91" s="30" t="s">
        <v>278</v>
      </c>
      <c r="E91" s="5" t="s">
        <v>254</v>
      </c>
      <c r="F91" s="8" t="s">
        <v>141</v>
      </c>
      <c r="G91" s="5" t="s">
        <v>33</v>
      </c>
      <c r="H91" s="72" t="s">
        <v>255</v>
      </c>
      <c r="I91" s="22">
        <v>25000000</v>
      </c>
      <c r="J91" s="71" t="s">
        <v>44</v>
      </c>
      <c r="K91" s="78">
        <v>2.72</v>
      </c>
      <c r="L91" s="99">
        <v>42370</v>
      </c>
      <c r="M91" s="31" t="s">
        <v>235</v>
      </c>
      <c r="N91" s="30" t="s">
        <v>28</v>
      </c>
      <c r="O91" s="30" t="s">
        <v>46</v>
      </c>
      <c r="P91" s="32" t="s">
        <v>253</v>
      </c>
    </row>
    <row r="92" spans="1:16" ht="177" customHeight="1" x14ac:dyDescent="0.25">
      <c r="A92" s="21">
        <f t="shared" si="2"/>
        <v>76</v>
      </c>
      <c r="B92" s="30" t="s">
        <v>58</v>
      </c>
      <c r="C92" s="30" t="s">
        <v>279</v>
      </c>
      <c r="D92" s="30" t="s">
        <v>278</v>
      </c>
      <c r="E92" s="5" t="s">
        <v>256</v>
      </c>
      <c r="F92" s="8" t="s">
        <v>141</v>
      </c>
      <c r="G92" s="5" t="s">
        <v>33</v>
      </c>
      <c r="H92" s="72" t="s">
        <v>257</v>
      </c>
      <c r="I92" s="22">
        <v>25000000</v>
      </c>
      <c r="J92" s="71" t="s">
        <v>44</v>
      </c>
      <c r="K92" s="78">
        <v>1.19</v>
      </c>
      <c r="L92" s="99">
        <v>42370</v>
      </c>
      <c r="M92" s="31" t="s">
        <v>235</v>
      </c>
      <c r="N92" s="30" t="s">
        <v>28</v>
      </c>
      <c r="O92" s="30" t="s">
        <v>46</v>
      </c>
      <c r="P92" s="32" t="s">
        <v>258</v>
      </c>
    </row>
    <row r="93" spans="1:16" ht="177.6" customHeight="1" x14ac:dyDescent="0.25">
      <c r="A93" s="21">
        <f t="shared" si="2"/>
        <v>77</v>
      </c>
      <c r="B93" s="30" t="s">
        <v>58</v>
      </c>
      <c r="C93" s="30" t="s">
        <v>279</v>
      </c>
      <c r="D93" s="30" t="s">
        <v>278</v>
      </c>
      <c r="E93" s="5" t="s">
        <v>259</v>
      </c>
      <c r="F93" s="8" t="s">
        <v>141</v>
      </c>
      <c r="G93" s="5" t="s">
        <v>33</v>
      </c>
      <c r="H93" s="72" t="s">
        <v>260</v>
      </c>
      <c r="I93" s="22">
        <v>25000000</v>
      </c>
      <c r="J93" s="71" t="s">
        <v>44</v>
      </c>
      <c r="K93" s="78">
        <v>2.72</v>
      </c>
      <c r="L93" s="99">
        <v>42370</v>
      </c>
      <c r="M93" s="31" t="s">
        <v>235</v>
      </c>
      <c r="N93" s="30" t="s">
        <v>28</v>
      </c>
      <c r="O93" s="30" t="s">
        <v>46</v>
      </c>
      <c r="P93" s="32" t="s">
        <v>240</v>
      </c>
    </row>
    <row r="94" spans="1:16" ht="175.2" customHeight="1" x14ac:dyDescent="0.25">
      <c r="A94" s="21">
        <f t="shared" si="2"/>
        <v>78</v>
      </c>
      <c r="B94" s="30" t="s">
        <v>58</v>
      </c>
      <c r="C94" s="30" t="s">
        <v>279</v>
      </c>
      <c r="D94" s="30" t="s">
        <v>278</v>
      </c>
      <c r="E94" s="5" t="s">
        <v>261</v>
      </c>
      <c r="F94" s="8" t="s">
        <v>141</v>
      </c>
      <c r="G94" s="5" t="s">
        <v>33</v>
      </c>
      <c r="H94" s="72" t="s">
        <v>262</v>
      </c>
      <c r="I94" s="22">
        <v>25000000</v>
      </c>
      <c r="J94" s="71" t="s">
        <v>44</v>
      </c>
      <c r="K94" s="78">
        <v>2.72</v>
      </c>
      <c r="L94" s="99">
        <v>42370</v>
      </c>
      <c r="M94" s="31" t="s">
        <v>235</v>
      </c>
      <c r="N94" s="30" t="s">
        <v>28</v>
      </c>
      <c r="O94" s="30" t="s">
        <v>46</v>
      </c>
      <c r="P94" s="32" t="s">
        <v>240</v>
      </c>
    </row>
    <row r="95" spans="1:16" ht="175.2" customHeight="1" x14ac:dyDescent="0.25">
      <c r="A95" s="21">
        <f t="shared" si="2"/>
        <v>79</v>
      </c>
      <c r="B95" s="30" t="s">
        <v>58</v>
      </c>
      <c r="C95" s="30" t="s">
        <v>279</v>
      </c>
      <c r="D95" s="30" t="s">
        <v>278</v>
      </c>
      <c r="E95" s="5" t="s">
        <v>263</v>
      </c>
      <c r="F95" s="8" t="s">
        <v>141</v>
      </c>
      <c r="G95" s="5" t="s">
        <v>33</v>
      </c>
      <c r="H95" s="72" t="s">
        <v>264</v>
      </c>
      <c r="I95" s="22">
        <v>25000000</v>
      </c>
      <c r="J95" s="71" t="s">
        <v>44</v>
      </c>
      <c r="K95" s="78">
        <v>1.8</v>
      </c>
      <c r="L95" s="99">
        <v>42370</v>
      </c>
      <c r="M95" s="31" t="s">
        <v>235</v>
      </c>
      <c r="N95" s="30" t="s">
        <v>28</v>
      </c>
      <c r="O95" s="30" t="s">
        <v>46</v>
      </c>
      <c r="P95" s="32" t="s">
        <v>265</v>
      </c>
    </row>
    <row r="96" spans="1:16" ht="198" customHeight="1" x14ac:dyDescent="0.25">
      <c r="A96" s="21">
        <f t="shared" si="2"/>
        <v>80</v>
      </c>
      <c r="B96" s="30" t="s">
        <v>58</v>
      </c>
      <c r="C96" s="30" t="s">
        <v>279</v>
      </c>
      <c r="D96" s="30" t="s">
        <v>278</v>
      </c>
      <c r="E96" s="5" t="s">
        <v>266</v>
      </c>
      <c r="F96" s="8" t="s">
        <v>141</v>
      </c>
      <c r="G96" s="5" t="s">
        <v>33</v>
      </c>
      <c r="H96" s="72" t="s">
        <v>267</v>
      </c>
      <c r="I96" s="22">
        <v>25000000</v>
      </c>
      <c r="J96" s="71" t="s">
        <v>44</v>
      </c>
      <c r="K96" s="78">
        <v>2</v>
      </c>
      <c r="L96" s="99">
        <v>42370</v>
      </c>
      <c r="M96" s="31" t="s">
        <v>235</v>
      </c>
      <c r="N96" s="30" t="s">
        <v>28</v>
      </c>
      <c r="O96" s="30" t="s">
        <v>46</v>
      </c>
      <c r="P96" s="32" t="s">
        <v>268</v>
      </c>
    </row>
    <row r="97" spans="1:16" ht="198.75" customHeight="1" x14ac:dyDescent="0.25">
      <c r="A97" s="21">
        <f t="shared" si="2"/>
        <v>81</v>
      </c>
      <c r="B97" s="30" t="s">
        <v>58</v>
      </c>
      <c r="C97" s="30" t="s">
        <v>279</v>
      </c>
      <c r="D97" s="30" t="s">
        <v>278</v>
      </c>
      <c r="E97" s="5" t="s">
        <v>269</v>
      </c>
      <c r="F97" s="8" t="s">
        <v>141</v>
      </c>
      <c r="G97" s="5" t="s">
        <v>33</v>
      </c>
      <c r="H97" s="72" t="s">
        <v>270</v>
      </c>
      <c r="I97" s="22">
        <v>25000000</v>
      </c>
      <c r="J97" s="71" t="s">
        <v>44</v>
      </c>
      <c r="K97" s="78">
        <v>7.34</v>
      </c>
      <c r="L97" s="99">
        <v>42370</v>
      </c>
      <c r="M97" s="31" t="s">
        <v>235</v>
      </c>
      <c r="N97" s="30" t="s">
        <v>28</v>
      </c>
      <c r="O97" s="30" t="s">
        <v>46</v>
      </c>
      <c r="P97" s="32" t="s">
        <v>271</v>
      </c>
    </row>
    <row r="98" spans="1:16" ht="183.75" customHeight="1" x14ac:dyDescent="0.25">
      <c r="A98" s="21">
        <f t="shared" si="2"/>
        <v>82</v>
      </c>
      <c r="B98" s="30" t="s">
        <v>58</v>
      </c>
      <c r="C98" s="30" t="s">
        <v>279</v>
      </c>
      <c r="D98" s="30" t="s">
        <v>278</v>
      </c>
      <c r="E98" s="5" t="s">
        <v>272</v>
      </c>
      <c r="F98" s="8" t="s">
        <v>141</v>
      </c>
      <c r="G98" s="5" t="s">
        <v>33</v>
      </c>
      <c r="H98" s="72" t="s">
        <v>273</v>
      </c>
      <c r="I98" s="22">
        <v>25000000</v>
      </c>
      <c r="J98" s="71" t="s">
        <v>44</v>
      </c>
      <c r="K98" s="78">
        <v>7.34</v>
      </c>
      <c r="L98" s="99">
        <v>42370</v>
      </c>
      <c r="M98" s="31" t="s">
        <v>235</v>
      </c>
      <c r="N98" s="30" t="s">
        <v>28</v>
      </c>
      <c r="O98" s="30" t="s">
        <v>46</v>
      </c>
      <c r="P98" s="32" t="s">
        <v>271</v>
      </c>
    </row>
    <row r="99" spans="1:16" ht="31.2" x14ac:dyDescent="0.25">
      <c r="A99" s="21">
        <f t="shared" si="2"/>
        <v>83</v>
      </c>
      <c r="B99" s="30" t="s">
        <v>286</v>
      </c>
      <c r="C99" s="30" t="s">
        <v>287</v>
      </c>
      <c r="D99" s="30" t="s">
        <v>288</v>
      </c>
      <c r="E99" s="5" t="s">
        <v>289</v>
      </c>
      <c r="F99" s="8">
        <v>796</v>
      </c>
      <c r="G99" s="5" t="s">
        <v>33</v>
      </c>
      <c r="H99" s="72">
        <v>340</v>
      </c>
      <c r="I99" s="22">
        <v>25000000</v>
      </c>
      <c r="J99" s="71" t="s">
        <v>44</v>
      </c>
      <c r="K99" s="78">
        <v>2714000</v>
      </c>
      <c r="L99" s="24">
        <v>42401</v>
      </c>
      <c r="M99" s="31" t="s">
        <v>296</v>
      </c>
      <c r="N99" s="30" t="s">
        <v>52</v>
      </c>
      <c r="O99" s="30" t="s">
        <v>31</v>
      </c>
      <c r="P99" s="32"/>
    </row>
    <row r="100" spans="1:16" ht="62.4" x14ac:dyDescent="0.25">
      <c r="A100" s="21">
        <f t="shared" si="2"/>
        <v>84</v>
      </c>
      <c r="B100" s="30" t="s">
        <v>82</v>
      </c>
      <c r="C100" s="30" t="s">
        <v>290</v>
      </c>
      <c r="D100" s="30">
        <v>4540020</v>
      </c>
      <c r="E100" s="5" t="s">
        <v>291</v>
      </c>
      <c r="F100" s="8" t="s">
        <v>292</v>
      </c>
      <c r="G100" s="5" t="s">
        <v>83</v>
      </c>
      <c r="H100" s="72" t="s">
        <v>43</v>
      </c>
      <c r="I100" s="22">
        <v>25612434</v>
      </c>
      <c r="J100" s="71" t="s">
        <v>293</v>
      </c>
      <c r="K100" s="78">
        <v>7479846.96</v>
      </c>
      <c r="L100" s="24">
        <v>42401</v>
      </c>
      <c r="M100" s="31" t="s">
        <v>295</v>
      </c>
      <c r="N100" s="30" t="s">
        <v>28</v>
      </c>
      <c r="O100" s="30" t="s">
        <v>46</v>
      </c>
      <c r="P100" s="71" t="s">
        <v>183</v>
      </c>
    </row>
    <row r="101" spans="1:16" ht="31.2" x14ac:dyDescent="0.25">
      <c r="A101" s="21">
        <f t="shared" si="2"/>
        <v>85</v>
      </c>
      <c r="B101" s="30" t="s">
        <v>150</v>
      </c>
      <c r="C101" s="30" t="s">
        <v>297</v>
      </c>
      <c r="D101" s="30" t="s">
        <v>297</v>
      </c>
      <c r="E101" s="5" t="s">
        <v>298</v>
      </c>
      <c r="F101" s="8">
        <v>796</v>
      </c>
      <c r="G101" s="5" t="s">
        <v>33</v>
      </c>
      <c r="H101" s="72" t="s">
        <v>43</v>
      </c>
      <c r="I101" s="22">
        <v>25000000</v>
      </c>
      <c r="J101" s="71" t="s">
        <v>44</v>
      </c>
      <c r="K101" s="78">
        <f>9615337+1730760.59</f>
        <v>11346097.59</v>
      </c>
      <c r="L101" s="24">
        <v>42401</v>
      </c>
      <c r="M101" s="66">
        <v>42735</v>
      </c>
      <c r="N101" s="30" t="s">
        <v>57</v>
      </c>
      <c r="O101" s="30" t="s">
        <v>46</v>
      </c>
      <c r="P101" s="32"/>
    </row>
    <row r="102" spans="1:16" ht="31.2" x14ac:dyDescent="0.25">
      <c r="A102" s="21">
        <f t="shared" si="2"/>
        <v>86</v>
      </c>
      <c r="B102" s="30" t="s">
        <v>150</v>
      </c>
      <c r="C102" s="30" t="s">
        <v>299</v>
      </c>
      <c r="D102" s="30" t="s">
        <v>300</v>
      </c>
      <c r="E102" s="5" t="s">
        <v>301</v>
      </c>
      <c r="F102" s="8">
        <v>796</v>
      </c>
      <c r="G102" s="5" t="s">
        <v>33</v>
      </c>
      <c r="H102" s="72" t="s">
        <v>43</v>
      </c>
      <c r="I102" s="22">
        <v>25000000</v>
      </c>
      <c r="J102" s="71" t="s">
        <v>44</v>
      </c>
      <c r="K102" s="78">
        <f>698516+125732.88</f>
        <v>824248.88</v>
      </c>
      <c r="L102" s="24">
        <v>42401</v>
      </c>
      <c r="M102" s="66">
        <v>42735</v>
      </c>
      <c r="N102" s="30" t="s">
        <v>57</v>
      </c>
      <c r="O102" s="30" t="s">
        <v>46</v>
      </c>
      <c r="P102" s="71"/>
    </row>
    <row r="103" spans="1:16" ht="62.4" x14ac:dyDescent="0.25">
      <c r="A103" s="21">
        <f t="shared" si="2"/>
        <v>87</v>
      </c>
      <c r="B103" s="41" t="s">
        <v>304</v>
      </c>
      <c r="C103" s="42" t="s">
        <v>305</v>
      </c>
      <c r="D103" s="43" t="s">
        <v>306</v>
      </c>
      <c r="E103" s="25" t="s">
        <v>307</v>
      </c>
      <c r="F103" s="40">
        <v>796</v>
      </c>
      <c r="G103" s="41" t="s">
        <v>33</v>
      </c>
      <c r="H103" s="71">
        <v>2</v>
      </c>
      <c r="I103" s="100">
        <v>25000000</v>
      </c>
      <c r="J103" s="41" t="s">
        <v>44</v>
      </c>
      <c r="K103" s="44">
        <f>950000*2</f>
        <v>1900000</v>
      </c>
      <c r="L103" s="45">
        <v>42430</v>
      </c>
      <c r="M103" s="46" t="s">
        <v>309</v>
      </c>
      <c r="N103" s="71" t="s">
        <v>52</v>
      </c>
      <c r="O103" s="71" t="s">
        <v>46</v>
      </c>
      <c r="P103" s="44" t="s">
        <v>308</v>
      </c>
    </row>
    <row r="104" spans="1:16" ht="62.4" x14ac:dyDescent="0.25">
      <c r="A104" s="21">
        <f t="shared" si="2"/>
        <v>88</v>
      </c>
      <c r="B104" s="41" t="s">
        <v>304</v>
      </c>
      <c r="C104" s="39" t="s">
        <v>310</v>
      </c>
      <c r="D104" s="43" t="s">
        <v>311</v>
      </c>
      <c r="E104" s="25" t="s">
        <v>312</v>
      </c>
      <c r="F104" s="40">
        <v>355</v>
      </c>
      <c r="G104" s="41" t="s">
        <v>313</v>
      </c>
      <c r="H104" s="71" t="s">
        <v>314</v>
      </c>
      <c r="I104" s="100">
        <v>25000000</v>
      </c>
      <c r="J104" s="41" t="s">
        <v>44</v>
      </c>
      <c r="K104" s="44" t="s">
        <v>315</v>
      </c>
      <c r="L104" s="45">
        <v>42430</v>
      </c>
      <c r="M104" s="46" t="s">
        <v>316</v>
      </c>
      <c r="N104" s="71" t="s">
        <v>52</v>
      </c>
      <c r="O104" s="71" t="s">
        <v>46</v>
      </c>
      <c r="P104" s="44"/>
    </row>
    <row r="105" spans="1:16" ht="46.8" x14ac:dyDescent="0.25">
      <c r="A105" s="21">
        <f t="shared" si="2"/>
        <v>89</v>
      </c>
      <c r="B105" s="39" t="s">
        <v>304</v>
      </c>
      <c r="C105" s="39" t="s">
        <v>310</v>
      </c>
      <c r="D105" s="43" t="s">
        <v>317</v>
      </c>
      <c r="E105" s="47" t="s">
        <v>318</v>
      </c>
      <c r="F105" s="13">
        <v>355</v>
      </c>
      <c r="G105" s="13" t="s">
        <v>313</v>
      </c>
      <c r="H105" s="71" t="s">
        <v>49</v>
      </c>
      <c r="I105" s="22">
        <v>25000000</v>
      </c>
      <c r="J105" s="71" t="s">
        <v>44</v>
      </c>
      <c r="K105" s="78">
        <f>1300000*3</f>
        <v>3900000</v>
      </c>
      <c r="L105" s="24">
        <v>42430</v>
      </c>
      <c r="M105" s="71" t="s">
        <v>316</v>
      </c>
      <c r="N105" s="71" t="s">
        <v>52</v>
      </c>
      <c r="O105" s="49" t="s">
        <v>46</v>
      </c>
      <c r="P105" s="71" t="s">
        <v>319</v>
      </c>
    </row>
    <row r="106" spans="1:16" ht="46.8" x14ac:dyDescent="0.25">
      <c r="A106" s="21">
        <f t="shared" si="2"/>
        <v>90</v>
      </c>
      <c r="B106" s="39" t="s">
        <v>304</v>
      </c>
      <c r="C106" s="39" t="s">
        <v>310</v>
      </c>
      <c r="D106" s="43" t="s">
        <v>311</v>
      </c>
      <c r="E106" s="47" t="s">
        <v>320</v>
      </c>
      <c r="F106" s="13">
        <v>355</v>
      </c>
      <c r="G106" s="13" t="s">
        <v>313</v>
      </c>
      <c r="H106" s="71" t="s">
        <v>321</v>
      </c>
      <c r="I106" s="22">
        <v>25000000</v>
      </c>
      <c r="J106" s="71" t="s">
        <v>44</v>
      </c>
      <c r="K106" s="71" t="s">
        <v>322</v>
      </c>
      <c r="L106" s="24">
        <v>42430</v>
      </c>
      <c r="M106" s="71" t="s">
        <v>316</v>
      </c>
      <c r="N106" s="71" t="s">
        <v>52</v>
      </c>
      <c r="O106" s="49" t="s">
        <v>46</v>
      </c>
      <c r="P106" s="71"/>
    </row>
    <row r="107" spans="1:16" ht="46.8" x14ac:dyDescent="0.25">
      <c r="A107" s="21">
        <f t="shared" si="2"/>
        <v>91</v>
      </c>
      <c r="B107" s="39" t="s">
        <v>304</v>
      </c>
      <c r="C107" s="39" t="s">
        <v>323</v>
      </c>
      <c r="D107" s="43" t="s">
        <v>324</v>
      </c>
      <c r="E107" s="48" t="s">
        <v>325</v>
      </c>
      <c r="F107" s="13">
        <v>796</v>
      </c>
      <c r="G107" s="13" t="s">
        <v>182</v>
      </c>
      <c r="H107" s="71">
        <v>1050</v>
      </c>
      <c r="I107" s="22">
        <v>25701000</v>
      </c>
      <c r="J107" s="71" t="s">
        <v>326</v>
      </c>
      <c r="K107" s="71" t="s">
        <v>327</v>
      </c>
      <c r="L107" s="24">
        <v>42430</v>
      </c>
      <c r="M107" s="71" t="s">
        <v>316</v>
      </c>
      <c r="N107" s="71" t="s">
        <v>52</v>
      </c>
      <c r="O107" s="49" t="s">
        <v>46</v>
      </c>
      <c r="P107" s="71"/>
    </row>
    <row r="108" spans="1:16" ht="62.4" x14ac:dyDescent="0.25">
      <c r="A108" s="21">
        <f t="shared" si="2"/>
        <v>92</v>
      </c>
      <c r="B108" s="39" t="s">
        <v>304</v>
      </c>
      <c r="C108" s="3" t="s">
        <v>323</v>
      </c>
      <c r="D108" s="43" t="s">
        <v>324</v>
      </c>
      <c r="E108" s="47" t="s">
        <v>328</v>
      </c>
      <c r="F108" s="13">
        <v>796</v>
      </c>
      <c r="G108" s="13" t="s">
        <v>182</v>
      </c>
      <c r="H108" s="71">
        <v>1662</v>
      </c>
      <c r="I108" s="22">
        <v>25000000</v>
      </c>
      <c r="J108" s="71" t="s">
        <v>44</v>
      </c>
      <c r="K108" s="71" t="s">
        <v>329</v>
      </c>
      <c r="L108" s="24">
        <v>42430</v>
      </c>
      <c r="M108" s="71" t="s">
        <v>316</v>
      </c>
      <c r="N108" s="71" t="s">
        <v>52</v>
      </c>
      <c r="O108" s="49" t="s">
        <v>46</v>
      </c>
      <c r="P108" s="71"/>
    </row>
    <row r="109" spans="1:16" ht="31.2" x14ac:dyDescent="0.25">
      <c r="A109" s="21">
        <f t="shared" si="2"/>
        <v>93</v>
      </c>
      <c r="B109" s="39" t="s">
        <v>304</v>
      </c>
      <c r="C109" s="50" t="s">
        <v>323</v>
      </c>
      <c r="D109" s="43" t="s">
        <v>330</v>
      </c>
      <c r="E109" s="47" t="s">
        <v>331</v>
      </c>
      <c r="F109" s="51" t="s">
        <v>332</v>
      </c>
      <c r="G109" s="13" t="s">
        <v>333</v>
      </c>
      <c r="H109" s="71" t="s">
        <v>49</v>
      </c>
      <c r="I109" s="22">
        <v>25000000</v>
      </c>
      <c r="J109" s="71" t="s">
        <v>44</v>
      </c>
      <c r="K109" s="78">
        <f>540000*3</f>
        <v>1620000</v>
      </c>
      <c r="L109" s="24">
        <v>42430</v>
      </c>
      <c r="M109" s="71" t="s">
        <v>316</v>
      </c>
      <c r="N109" s="71" t="s">
        <v>52</v>
      </c>
      <c r="O109" s="49" t="s">
        <v>46</v>
      </c>
      <c r="P109" s="71" t="s">
        <v>334</v>
      </c>
    </row>
    <row r="110" spans="1:16" ht="62.4" x14ac:dyDescent="0.25">
      <c r="A110" s="21">
        <f t="shared" si="2"/>
        <v>94</v>
      </c>
      <c r="B110" s="39" t="s">
        <v>304</v>
      </c>
      <c r="C110" s="50" t="s">
        <v>323</v>
      </c>
      <c r="D110" s="43" t="s">
        <v>335</v>
      </c>
      <c r="E110" s="47" t="s">
        <v>336</v>
      </c>
      <c r="F110" s="51" t="s">
        <v>337</v>
      </c>
      <c r="G110" s="13" t="s">
        <v>338</v>
      </c>
      <c r="H110" s="71" t="s">
        <v>49</v>
      </c>
      <c r="I110" s="22">
        <v>25000000</v>
      </c>
      <c r="J110" s="71" t="s">
        <v>44</v>
      </c>
      <c r="K110" s="78">
        <f>2287104*3</f>
        <v>6861312</v>
      </c>
      <c r="L110" s="24">
        <v>42430</v>
      </c>
      <c r="M110" s="71" t="s">
        <v>316</v>
      </c>
      <c r="N110" s="71" t="s">
        <v>52</v>
      </c>
      <c r="O110" s="49" t="s">
        <v>46</v>
      </c>
      <c r="P110" s="71" t="s">
        <v>339</v>
      </c>
    </row>
    <row r="111" spans="1:16" ht="31.2" x14ac:dyDescent="0.25">
      <c r="A111" s="21">
        <f t="shared" si="2"/>
        <v>95</v>
      </c>
      <c r="B111" s="41" t="s">
        <v>169</v>
      </c>
      <c r="C111" s="41" t="s">
        <v>342</v>
      </c>
      <c r="D111" s="52" t="s">
        <v>343</v>
      </c>
      <c r="E111" s="41" t="s">
        <v>344</v>
      </c>
      <c r="F111" s="52">
        <v>796</v>
      </c>
      <c r="G111" s="41" t="s">
        <v>33</v>
      </c>
      <c r="H111" s="71">
        <v>105</v>
      </c>
      <c r="I111" s="100">
        <v>25701000</v>
      </c>
      <c r="J111" s="41" t="s">
        <v>34</v>
      </c>
      <c r="K111" s="78">
        <v>892500</v>
      </c>
      <c r="L111" s="45">
        <v>42430</v>
      </c>
      <c r="M111" s="45">
        <v>42461</v>
      </c>
      <c r="N111" s="71" t="s">
        <v>52</v>
      </c>
      <c r="O111" s="71" t="s">
        <v>345</v>
      </c>
      <c r="P111" s="32" t="s">
        <v>347</v>
      </c>
    </row>
    <row r="112" spans="1:16" ht="31.2" x14ac:dyDescent="0.25">
      <c r="A112" s="21">
        <f t="shared" si="2"/>
        <v>96</v>
      </c>
      <c r="B112" s="41" t="s">
        <v>169</v>
      </c>
      <c r="C112" s="41" t="s">
        <v>342</v>
      </c>
      <c r="D112" s="52" t="s">
        <v>343</v>
      </c>
      <c r="E112" s="41" t="s">
        <v>346</v>
      </c>
      <c r="F112" s="52">
        <v>796</v>
      </c>
      <c r="G112" s="41" t="s">
        <v>33</v>
      </c>
      <c r="H112" s="71">
        <v>105</v>
      </c>
      <c r="I112" s="100">
        <v>25701000</v>
      </c>
      <c r="J112" s="41" t="s">
        <v>34</v>
      </c>
      <c r="K112" s="78">
        <v>189000</v>
      </c>
      <c r="L112" s="45">
        <v>42430</v>
      </c>
      <c r="M112" s="45">
        <v>42461</v>
      </c>
      <c r="N112" s="71" t="s">
        <v>52</v>
      </c>
      <c r="O112" s="71" t="s">
        <v>345</v>
      </c>
      <c r="P112" s="32" t="s">
        <v>348</v>
      </c>
    </row>
    <row r="113" spans="1:16" ht="69.75" customHeight="1" x14ac:dyDescent="0.25">
      <c r="A113" s="21">
        <f t="shared" si="2"/>
        <v>97</v>
      </c>
      <c r="B113" s="41" t="s">
        <v>169</v>
      </c>
      <c r="C113" s="41" t="s">
        <v>355</v>
      </c>
      <c r="D113" s="53" t="s">
        <v>356</v>
      </c>
      <c r="E113" s="41" t="s">
        <v>354</v>
      </c>
      <c r="F113" s="53">
        <v>796</v>
      </c>
      <c r="G113" s="41" t="s">
        <v>33</v>
      </c>
      <c r="H113" s="71" t="s">
        <v>49</v>
      </c>
      <c r="I113" s="22">
        <v>25000000</v>
      </c>
      <c r="J113" s="71" t="s">
        <v>44</v>
      </c>
      <c r="K113" s="78">
        <v>9900000</v>
      </c>
      <c r="L113" s="45">
        <v>42461</v>
      </c>
      <c r="M113" s="45" t="s">
        <v>30</v>
      </c>
      <c r="N113" s="71" t="s">
        <v>57</v>
      </c>
      <c r="O113" s="71" t="s">
        <v>46</v>
      </c>
      <c r="P113" s="32"/>
    </row>
    <row r="114" spans="1:16" ht="46.8" x14ac:dyDescent="0.25">
      <c r="A114" s="21">
        <f t="shared" si="2"/>
        <v>98</v>
      </c>
      <c r="B114" s="41" t="s">
        <v>67</v>
      </c>
      <c r="C114" s="41" t="s">
        <v>358</v>
      </c>
      <c r="D114" s="54" t="s">
        <v>359</v>
      </c>
      <c r="E114" s="41" t="s">
        <v>360</v>
      </c>
      <c r="F114" s="54">
        <v>383</v>
      </c>
      <c r="G114" s="41" t="s">
        <v>69</v>
      </c>
      <c r="H114" s="71" t="s">
        <v>49</v>
      </c>
      <c r="I114" s="100">
        <v>25701000</v>
      </c>
      <c r="J114" s="71" t="s">
        <v>361</v>
      </c>
      <c r="K114" s="78">
        <v>12472250</v>
      </c>
      <c r="L114" s="45">
        <v>42461</v>
      </c>
      <c r="M114" s="45" t="s">
        <v>362</v>
      </c>
      <c r="N114" s="71" t="s">
        <v>57</v>
      </c>
      <c r="O114" s="71" t="s">
        <v>46</v>
      </c>
      <c r="P114" s="32" t="s">
        <v>363</v>
      </c>
    </row>
    <row r="115" spans="1:16" ht="39.6" customHeight="1" x14ac:dyDescent="0.25">
      <c r="A115" s="21">
        <f t="shared" si="2"/>
        <v>99</v>
      </c>
      <c r="B115" s="3" t="s">
        <v>58</v>
      </c>
      <c r="C115" s="55" t="s">
        <v>366</v>
      </c>
      <c r="D115" s="55" t="s">
        <v>367</v>
      </c>
      <c r="E115" s="55" t="s">
        <v>368</v>
      </c>
      <c r="F115" s="9">
        <v>796</v>
      </c>
      <c r="G115" s="55" t="s">
        <v>33</v>
      </c>
      <c r="H115" s="22" t="s">
        <v>59</v>
      </c>
      <c r="I115" s="22">
        <v>25000000</v>
      </c>
      <c r="J115" s="71" t="s">
        <v>44</v>
      </c>
      <c r="K115" s="23">
        <v>371000</v>
      </c>
      <c r="L115" s="24">
        <v>42491</v>
      </c>
      <c r="M115" s="24">
        <v>42705</v>
      </c>
      <c r="N115" s="71" t="s">
        <v>28</v>
      </c>
      <c r="O115" s="71" t="s">
        <v>46</v>
      </c>
      <c r="P115" s="32"/>
    </row>
    <row r="116" spans="1:16" ht="78" x14ac:dyDescent="0.25">
      <c r="A116" s="21">
        <f t="shared" si="2"/>
        <v>100</v>
      </c>
      <c r="B116" s="3" t="s">
        <v>82</v>
      </c>
      <c r="C116" s="56" t="s">
        <v>290</v>
      </c>
      <c r="D116" s="56">
        <v>4540020</v>
      </c>
      <c r="E116" s="56" t="s">
        <v>371</v>
      </c>
      <c r="F116" s="9">
        <v>55</v>
      </c>
      <c r="G116" s="56" t="s">
        <v>83</v>
      </c>
      <c r="H116" s="22" t="s">
        <v>49</v>
      </c>
      <c r="I116" s="22">
        <v>25626101</v>
      </c>
      <c r="J116" s="71" t="s">
        <v>372</v>
      </c>
      <c r="K116" s="23">
        <v>791220.41</v>
      </c>
      <c r="L116" s="24">
        <v>42491</v>
      </c>
      <c r="M116" s="24">
        <v>42552</v>
      </c>
      <c r="N116" s="71" t="s">
        <v>28</v>
      </c>
      <c r="O116" s="71" t="s">
        <v>46</v>
      </c>
      <c r="P116" s="71" t="s">
        <v>183</v>
      </c>
    </row>
    <row r="117" spans="1:16" ht="41.25" customHeight="1" x14ac:dyDescent="0.25">
      <c r="A117" s="21">
        <f t="shared" si="2"/>
        <v>101</v>
      </c>
      <c r="B117" s="3" t="s">
        <v>82</v>
      </c>
      <c r="C117" s="57" t="s">
        <v>373</v>
      </c>
      <c r="D117" s="57" t="s">
        <v>374</v>
      </c>
      <c r="E117" s="57" t="s">
        <v>375</v>
      </c>
      <c r="F117" s="9">
        <v>796</v>
      </c>
      <c r="G117" s="57" t="s">
        <v>33</v>
      </c>
      <c r="H117" s="22">
        <v>19</v>
      </c>
      <c r="I117" s="22">
        <v>25000000</v>
      </c>
      <c r="J117" s="71" t="s">
        <v>44</v>
      </c>
      <c r="K117" s="23">
        <v>1199655.99</v>
      </c>
      <c r="L117" s="24">
        <v>42522</v>
      </c>
      <c r="M117" s="24" t="s">
        <v>110</v>
      </c>
      <c r="N117" s="71" t="s">
        <v>28</v>
      </c>
      <c r="O117" s="71" t="s">
        <v>46</v>
      </c>
      <c r="P117" s="71"/>
    </row>
    <row r="118" spans="1:16" ht="52.95" customHeight="1" x14ac:dyDescent="0.25">
      <c r="A118" s="21">
        <f t="shared" si="2"/>
        <v>102</v>
      </c>
      <c r="B118" s="62" t="s">
        <v>169</v>
      </c>
      <c r="C118" s="62" t="s">
        <v>378</v>
      </c>
      <c r="D118" s="62" t="s">
        <v>379</v>
      </c>
      <c r="E118" s="62" t="s">
        <v>380</v>
      </c>
      <c r="F118" s="62">
        <v>55</v>
      </c>
      <c r="G118" s="62" t="s">
        <v>381</v>
      </c>
      <c r="H118" s="71" t="s">
        <v>382</v>
      </c>
      <c r="I118" s="22">
        <v>25701000</v>
      </c>
      <c r="J118" s="71" t="s">
        <v>34</v>
      </c>
      <c r="K118" s="79" t="s">
        <v>383</v>
      </c>
      <c r="L118" s="24">
        <v>42522</v>
      </c>
      <c r="M118" s="71" t="s">
        <v>384</v>
      </c>
      <c r="N118" s="71" t="s">
        <v>52</v>
      </c>
      <c r="O118" s="71" t="s">
        <v>46</v>
      </c>
      <c r="P118" s="71"/>
    </row>
    <row r="119" spans="1:16" ht="84" customHeight="1" x14ac:dyDescent="0.25">
      <c r="A119" s="21">
        <f t="shared" si="2"/>
        <v>103</v>
      </c>
      <c r="B119" s="63" t="s">
        <v>67</v>
      </c>
      <c r="C119" s="63" t="s">
        <v>387</v>
      </c>
      <c r="D119" s="63" t="s">
        <v>388</v>
      </c>
      <c r="E119" s="63" t="s">
        <v>389</v>
      </c>
      <c r="F119" s="63">
        <v>796</v>
      </c>
      <c r="G119" s="63" t="s">
        <v>139</v>
      </c>
      <c r="H119" s="71" t="s">
        <v>70</v>
      </c>
      <c r="I119" s="22">
        <v>25701000</v>
      </c>
      <c r="J119" s="71" t="s">
        <v>390</v>
      </c>
      <c r="K119" s="79">
        <v>1000000</v>
      </c>
      <c r="L119" s="24">
        <v>42522</v>
      </c>
      <c r="M119" s="71" t="s">
        <v>391</v>
      </c>
      <c r="N119" s="71" t="s">
        <v>392</v>
      </c>
      <c r="O119" s="71" t="s">
        <v>46</v>
      </c>
      <c r="P119" s="71"/>
    </row>
    <row r="120" spans="1:16" ht="84" customHeight="1" x14ac:dyDescent="0.25">
      <c r="A120" s="21">
        <f t="shared" si="2"/>
        <v>104</v>
      </c>
      <c r="B120" s="67" t="s">
        <v>286</v>
      </c>
      <c r="C120" s="67" t="s">
        <v>213</v>
      </c>
      <c r="D120" s="67" t="s">
        <v>397</v>
      </c>
      <c r="E120" s="67" t="s">
        <v>395</v>
      </c>
      <c r="F120" s="67">
        <v>539</v>
      </c>
      <c r="G120" s="67" t="s">
        <v>38</v>
      </c>
      <c r="H120" s="71">
        <v>1000</v>
      </c>
      <c r="I120" s="22">
        <v>25701000</v>
      </c>
      <c r="J120" s="71" t="s">
        <v>34</v>
      </c>
      <c r="K120" s="79">
        <f>1000*1690</f>
        <v>1690000</v>
      </c>
      <c r="L120" s="24">
        <v>42552</v>
      </c>
      <c r="M120" s="71" t="s">
        <v>161</v>
      </c>
      <c r="N120" s="71" t="s">
        <v>52</v>
      </c>
      <c r="O120" s="71" t="s">
        <v>31</v>
      </c>
      <c r="P120" s="79" t="s">
        <v>396</v>
      </c>
    </row>
    <row r="121" spans="1:16" ht="129.75" customHeight="1" x14ac:dyDescent="0.25">
      <c r="A121" s="89">
        <f t="shared" si="2"/>
        <v>105</v>
      </c>
      <c r="B121" s="90" t="s">
        <v>82</v>
      </c>
      <c r="C121" s="90" t="s">
        <v>406</v>
      </c>
      <c r="D121" s="90" t="s">
        <v>407</v>
      </c>
      <c r="E121" s="90" t="s">
        <v>408</v>
      </c>
      <c r="F121" s="90">
        <v>55</v>
      </c>
      <c r="G121" s="90" t="s">
        <v>83</v>
      </c>
      <c r="H121" s="89" t="s">
        <v>70</v>
      </c>
      <c r="I121" s="22">
        <v>25701000</v>
      </c>
      <c r="J121" s="89" t="s">
        <v>34</v>
      </c>
      <c r="K121" s="91">
        <v>1617935.49</v>
      </c>
      <c r="L121" s="24" t="s">
        <v>103</v>
      </c>
      <c r="M121" s="89" t="s">
        <v>104</v>
      </c>
      <c r="N121" s="89" t="s">
        <v>52</v>
      </c>
      <c r="O121" s="89" t="s">
        <v>46</v>
      </c>
      <c r="P121" s="89" t="s">
        <v>183</v>
      </c>
    </row>
    <row r="122" spans="1:16" ht="58.5" customHeight="1" x14ac:dyDescent="0.25">
      <c r="A122" s="89">
        <f>A121+1</f>
        <v>106</v>
      </c>
      <c r="B122" s="90" t="s">
        <v>169</v>
      </c>
      <c r="C122" s="90" t="s">
        <v>206</v>
      </c>
      <c r="D122" s="90" t="s">
        <v>207</v>
      </c>
      <c r="E122" s="90" t="s">
        <v>409</v>
      </c>
      <c r="F122" s="90">
        <v>796</v>
      </c>
      <c r="G122" s="90" t="s">
        <v>33</v>
      </c>
      <c r="H122" s="89" t="s">
        <v>70</v>
      </c>
      <c r="I122" s="22">
        <v>25000000</v>
      </c>
      <c r="J122" s="89" t="s">
        <v>44</v>
      </c>
      <c r="K122" s="91">
        <v>15802896.300000001</v>
      </c>
      <c r="L122" s="24" t="s">
        <v>103</v>
      </c>
      <c r="M122" s="89" t="s">
        <v>161</v>
      </c>
      <c r="N122" s="89" t="s">
        <v>57</v>
      </c>
      <c r="O122" s="89" t="s">
        <v>46</v>
      </c>
      <c r="P122" s="91"/>
    </row>
    <row r="123" spans="1:16" ht="65.400000000000006" customHeight="1" x14ac:dyDescent="0.25">
      <c r="A123" s="107">
        <v>107</v>
      </c>
      <c r="B123" s="108" t="s">
        <v>82</v>
      </c>
      <c r="C123" s="108" t="s">
        <v>412</v>
      </c>
      <c r="D123" s="108" t="s">
        <v>413</v>
      </c>
      <c r="E123" s="108" t="s">
        <v>414</v>
      </c>
      <c r="F123" s="108">
        <v>796</v>
      </c>
      <c r="G123" s="108" t="s">
        <v>33</v>
      </c>
      <c r="H123" s="107">
        <v>1</v>
      </c>
      <c r="I123" s="22">
        <v>25732000</v>
      </c>
      <c r="J123" s="107" t="s">
        <v>415</v>
      </c>
      <c r="K123" s="109">
        <v>1463768</v>
      </c>
      <c r="L123" s="24">
        <v>42644</v>
      </c>
      <c r="M123" s="107" t="s">
        <v>107</v>
      </c>
      <c r="N123" s="107" t="s">
        <v>28</v>
      </c>
      <c r="O123" s="107" t="s">
        <v>46</v>
      </c>
      <c r="P123" s="109" t="s">
        <v>183</v>
      </c>
    </row>
    <row r="124" spans="1:16" ht="82.8" customHeight="1" x14ac:dyDescent="0.25">
      <c r="A124" s="115">
        <v>108</v>
      </c>
      <c r="B124" s="114" t="s">
        <v>82</v>
      </c>
      <c r="C124" s="114" t="s">
        <v>406</v>
      </c>
      <c r="D124" s="114" t="s">
        <v>407</v>
      </c>
      <c r="E124" s="114" t="s">
        <v>419</v>
      </c>
      <c r="F124" s="114">
        <v>55</v>
      </c>
      <c r="G124" s="114" t="s">
        <v>83</v>
      </c>
      <c r="H124" s="115" t="s">
        <v>420</v>
      </c>
      <c r="I124" s="22">
        <v>25628000</v>
      </c>
      <c r="J124" s="115" t="s">
        <v>421</v>
      </c>
      <c r="K124" s="116">
        <v>3934016.43</v>
      </c>
      <c r="L124" s="24">
        <v>42644</v>
      </c>
      <c r="M124" s="115" t="s">
        <v>418</v>
      </c>
      <c r="N124" s="115" t="s">
        <v>28</v>
      </c>
      <c r="O124" s="115" t="s">
        <v>46</v>
      </c>
      <c r="P124" s="116" t="s">
        <v>183</v>
      </c>
    </row>
    <row r="125" spans="1:16" ht="15.6" x14ac:dyDescent="0.25">
      <c r="A125" s="58"/>
      <c r="B125" s="59"/>
      <c r="C125" s="60"/>
      <c r="D125" s="60"/>
      <c r="E125" s="60"/>
      <c r="F125" s="61"/>
      <c r="G125" s="60"/>
      <c r="H125" s="73"/>
      <c r="I125" s="73"/>
      <c r="J125" s="58"/>
      <c r="K125" s="81"/>
      <c r="L125" s="101"/>
      <c r="M125" s="101"/>
      <c r="N125" s="58"/>
      <c r="O125" s="58"/>
      <c r="P125" s="58"/>
    </row>
    <row r="126" spans="1:16" ht="21" x14ac:dyDescent="0.25">
      <c r="A126" s="124" t="s">
        <v>170</v>
      </c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</row>
    <row r="128" spans="1:16" ht="21" x14ac:dyDescent="0.25">
      <c r="A128" s="127" t="s">
        <v>171</v>
      </c>
      <c r="B128" s="127"/>
      <c r="C128" s="127"/>
      <c r="D128" s="127"/>
      <c r="E128" s="127"/>
      <c r="F128" s="127"/>
      <c r="G128" s="127"/>
      <c r="H128" s="127"/>
      <c r="I128" s="127"/>
      <c r="J128" s="127"/>
      <c r="K128" s="82">
        <f>SUM(K19:K124)</f>
        <v>231903369.37000009</v>
      </c>
      <c r="L128" s="86" t="s">
        <v>172</v>
      </c>
      <c r="M128" s="86"/>
      <c r="N128" s="86"/>
      <c r="O128" s="86"/>
      <c r="P128" s="86"/>
    </row>
    <row r="129" spans="1:16" ht="21" x14ac:dyDescent="0.25">
      <c r="A129" s="29"/>
      <c r="B129" s="29"/>
      <c r="C129" s="29"/>
      <c r="D129" s="29"/>
      <c r="E129" s="29"/>
      <c r="F129" s="29"/>
      <c r="G129" s="29"/>
      <c r="H129" s="74"/>
      <c r="I129" s="74"/>
      <c r="J129" s="74"/>
      <c r="K129" s="83"/>
      <c r="L129" s="74"/>
      <c r="M129" s="74"/>
      <c r="N129" s="74"/>
      <c r="O129" s="74"/>
      <c r="P129" s="74"/>
    </row>
    <row r="130" spans="1:16" ht="21" x14ac:dyDescent="0.25">
      <c r="A130" s="127" t="s">
        <v>173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1:16" ht="21" x14ac:dyDescent="0.25">
      <c r="A131" s="127" t="s">
        <v>174</v>
      </c>
      <c r="B131" s="127"/>
      <c r="C131" s="127"/>
      <c r="D131" s="127"/>
      <c r="E131" s="127"/>
      <c r="F131" s="127"/>
      <c r="G131" s="127"/>
      <c r="H131" s="127"/>
      <c r="I131" s="102">
        <f>SUM(K71,K73,K74,K75:K81)</f>
        <v>7209190</v>
      </c>
      <c r="J131" s="75" t="s">
        <v>172</v>
      </c>
      <c r="K131" s="83"/>
      <c r="L131" s="74"/>
      <c r="M131" s="74"/>
      <c r="N131" s="74"/>
      <c r="O131" s="74"/>
      <c r="P131" s="74"/>
    </row>
    <row r="132" spans="1:16" ht="21" x14ac:dyDescent="0.25">
      <c r="A132" s="29"/>
      <c r="B132" s="29"/>
      <c r="C132" s="29"/>
      <c r="D132" s="29"/>
      <c r="E132" s="29"/>
      <c r="F132" s="29"/>
      <c r="G132" s="29"/>
      <c r="H132" s="74"/>
      <c r="I132" s="74"/>
      <c r="J132" s="74"/>
      <c r="K132" s="83"/>
      <c r="L132" s="74"/>
      <c r="M132" s="74"/>
      <c r="N132" s="74"/>
      <c r="O132" s="74"/>
      <c r="P132" s="74"/>
    </row>
    <row r="133" spans="1:16" ht="21" x14ac:dyDescent="0.25">
      <c r="A133" s="127" t="s">
        <v>175</v>
      </c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82">
        <f>SUM(K19:K33,K100,K116,K121,K123:K124)</f>
        <v>68693120.640000001</v>
      </c>
      <c r="O133" s="86" t="s">
        <v>177</v>
      </c>
      <c r="P133" s="86"/>
    </row>
    <row r="134" spans="1:16" ht="21" x14ac:dyDescent="0.25">
      <c r="C134" s="27"/>
      <c r="D134" s="27"/>
      <c r="E134" s="27"/>
      <c r="F134" s="27"/>
      <c r="G134" s="27"/>
      <c r="H134" s="75"/>
      <c r="I134" s="75"/>
      <c r="J134" s="75"/>
      <c r="K134" s="75"/>
      <c r="L134" s="75"/>
      <c r="M134" s="103" t="s">
        <v>184</v>
      </c>
      <c r="N134" s="104">
        <f>N133*100/(K128-I131)</f>
        <v>30.571829155789658</v>
      </c>
      <c r="O134" s="105" t="s">
        <v>176</v>
      </c>
      <c r="P134" s="86" t="s">
        <v>185</v>
      </c>
    </row>
    <row r="136" spans="1:16" ht="15.6" x14ac:dyDescent="0.25">
      <c r="A136" s="132" t="s">
        <v>0</v>
      </c>
      <c r="B136" s="132" t="s">
        <v>27</v>
      </c>
      <c r="C136" s="132" t="s">
        <v>280</v>
      </c>
      <c r="D136" s="132" t="s">
        <v>281</v>
      </c>
      <c r="E136" s="134" t="s">
        <v>1</v>
      </c>
      <c r="F136" s="141"/>
      <c r="G136" s="141"/>
      <c r="H136" s="141"/>
      <c r="I136" s="141"/>
      <c r="J136" s="141"/>
      <c r="K136" s="141"/>
      <c r="L136" s="141"/>
      <c r="M136" s="135"/>
      <c r="N136" s="129" t="s">
        <v>14</v>
      </c>
      <c r="O136" s="129" t="s">
        <v>9</v>
      </c>
      <c r="P136" s="129" t="s">
        <v>15</v>
      </c>
    </row>
    <row r="137" spans="1:16" ht="15.6" x14ac:dyDescent="0.25">
      <c r="A137" s="140"/>
      <c r="B137" s="140"/>
      <c r="C137" s="140"/>
      <c r="D137" s="140"/>
      <c r="E137" s="132" t="s">
        <v>2</v>
      </c>
      <c r="F137" s="134" t="s">
        <v>3</v>
      </c>
      <c r="G137" s="135"/>
      <c r="H137" s="129" t="s">
        <v>11</v>
      </c>
      <c r="I137" s="136" t="s">
        <v>5</v>
      </c>
      <c r="J137" s="137"/>
      <c r="K137" s="138" t="s">
        <v>6</v>
      </c>
      <c r="L137" s="136" t="s">
        <v>7</v>
      </c>
      <c r="M137" s="137"/>
      <c r="N137" s="130"/>
      <c r="O137" s="131"/>
      <c r="P137" s="130"/>
    </row>
    <row r="138" spans="1:16" ht="124.8" x14ac:dyDescent="0.25">
      <c r="A138" s="133"/>
      <c r="B138" s="133"/>
      <c r="C138" s="133"/>
      <c r="D138" s="133"/>
      <c r="E138" s="133"/>
      <c r="F138" s="28" t="s">
        <v>13</v>
      </c>
      <c r="G138" s="28" t="s">
        <v>4</v>
      </c>
      <c r="H138" s="131"/>
      <c r="I138" s="71" t="s">
        <v>36</v>
      </c>
      <c r="J138" s="71" t="s">
        <v>4</v>
      </c>
      <c r="K138" s="139"/>
      <c r="L138" s="71" t="s">
        <v>12</v>
      </c>
      <c r="M138" s="71" t="s">
        <v>8</v>
      </c>
      <c r="N138" s="131"/>
      <c r="O138" s="71" t="s">
        <v>10</v>
      </c>
      <c r="P138" s="131"/>
    </row>
    <row r="139" spans="1:16" ht="15.6" x14ac:dyDescent="0.25">
      <c r="A139" s="28">
        <v>1</v>
      </c>
      <c r="B139" s="28">
        <v>2</v>
      </c>
      <c r="C139" s="28">
        <v>3</v>
      </c>
      <c r="D139" s="28">
        <v>4</v>
      </c>
      <c r="E139" s="28">
        <v>5</v>
      </c>
      <c r="F139" s="28">
        <v>6</v>
      </c>
      <c r="G139" s="28">
        <v>7</v>
      </c>
      <c r="H139" s="71">
        <v>8</v>
      </c>
      <c r="I139" s="71">
        <v>9</v>
      </c>
      <c r="J139" s="71">
        <v>10</v>
      </c>
      <c r="K139" s="71">
        <v>11</v>
      </c>
      <c r="L139" s="71">
        <v>12</v>
      </c>
      <c r="M139" s="71">
        <v>13</v>
      </c>
      <c r="N139" s="71">
        <v>14</v>
      </c>
      <c r="O139" s="71">
        <v>15</v>
      </c>
      <c r="P139" s="71">
        <v>16</v>
      </c>
    </row>
    <row r="140" spans="1:16" ht="46.8" x14ac:dyDescent="0.25">
      <c r="A140" s="18">
        <v>1</v>
      </c>
      <c r="B140" s="18" t="s">
        <v>82</v>
      </c>
      <c r="C140" s="26" t="s">
        <v>188</v>
      </c>
      <c r="D140" s="26" t="s">
        <v>191</v>
      </c>
      <c r="E140" s="18" t="s">
        <v>98</v>
      </c>
      <c r="F140" s="15">
        <v>55</v>
      </c>
      <c r="G140" s="18" t="s">
        <v>83</v>
      </c>
      <c r="H140" s="71" t="s">
        <v>43</v>
      </c>
      <c r="I140" s="95">
        <v>25701000</v>
      </c>
      <c r="J140" s="71" t="s">
        <v>34</v>
      </c>
      <c r="K140" s="23">
        <v>2961800</v>
      </c>
      <c r="L140" s="71" t="s">
        <v>99</v>
      </c>
      <c r="M140" s="71" t="s">
        <v>100</v>
      </c>
      <c r="N140" s="71" t="s">
        <v>28</v>
      </c>
      <c r="O140" s="71" t="s">
        <v>46</v>
      </c>
      <c r="P140" s="87" t="s">
        <v>134</v>
      </c>
    </row>
    <row r="141" spans="1:16" ht="46.8" x14ac:dyDescent="0.25">
      <c r="A141" s="18">
        <f>A140+1</f>
        <v>2</v>
      </c>
      <c r="B141" s="18" t="s">
        <v>82</v>
      </c>
      <c r="C141" s="26" t="s">
        <v>188</v>
      </c>
      <c r="D141" s="26" t="s">
        <v>191</v>
      </c>
      <c r="E141" s="18" t="s">
        <v>101</v>
      </c>
      <c r="F141" s="18">
        <v>55</v>
      </c>
      <c r="G141" s="18" t="s">
        <v>83</v>
      </c>
      <c r="H141" s="71" t="s">
        <v>43</v>
      </c>
      <c r="I141" s="95">
        <v>25701000</v>
      </c>
      <c r="J141" s="71" t="s">
        <v>34</v>
      </c>
      <c r="K141" s="23">
        <v>2714000</v>
      </c>
      <c r="L141" s="71" t="s">
        <v>99</v>
      </c>
      <c r="M141" s="71" t="s">
        <v>100</v>
      </c>
      <c r="N141" s="71" t="s">
        <v>28</v>
      </c>
      <c r="O141" s="71" t="s">
        <v>46</v>
      </c>
      <c r="P141" s="87" t="s">
        <v>134</v>
      </c>
    </row>
    <row r="142" spans="1:16" ht="31.2" x14ac:dyDescent="0.25">
      <c r="A142" s="18">
        <f t="shared" ref="A142:A157" si="3">A141+1</f>
        <v>3</v>
      </c>
      <c r="B142" s="18" t="s">
        <v>82</v>
      </c>
      <c r="C142" s="26" t="s">
        <v>188</v>
      </c>
      <c r="D142" s="26" t="s">
        <v>191</v>
      </c>
      <c r="E142" s="18" t="s">
        <v>102</v>
      </c>
      <c r="F142" s="18">
        <v>55</v>
      </c>
      <c r="G142" s="18" t="s">
        <v>83</v>
      </c>
      <c r="H142" s="71" t="s">
        <v>43</v>
      </c>
      <c r="I142" s="95">
        <v>25701000</v>
      </c>
      <c r="J142" s="71" t="s">
        <v>34</v>
      </c>
      <c r="K142" s="23">
        <v>944000</v>
      </c>
      <c r="L142" s="71" t="s">
        <v>103</v>
      </c>
      <c r="M142" s="71" t="s">
        <v>104</v>
      </c>
      <c r="N142" s="71" t="s">
        <v>28</v>
      </c>
      <c r="O142" s="71" t="s">
        <v>46</v>
      </c>
      <c r="P142" s="87" t="s">
        <v>134</v>
      </c>
    </row>
    <row r="143" spans="1:16" ht="31.2" x14ac:dyDescent="0.25">
      <c r="A143" s="18">
        <f t="shared" si="3"/>
        <v>4</v>
      </c>
      <c r="B143" s="18" t="s">
        <v>82</v>
      </c>
      <c r="C143" s="26" t="s">
        <v>188</v>
      </c>
      <c r="D143" s="26" t="s">
        <v>191</v>
      </c>
      <c r="E143" s="18" t="s">
        <v>105</v>
      </c>
      <c r="F143" s="18">
        <v>55</v>
      </c>
      <c r="G143" s="18" t="s">
        <v>83</v>
      </c>
      <c r="H143" s="71" t="s">
        <v>43</v>
      </c>
      <c r="I143" s="95">
        <v>25701000</v>
      </c>
      <c r="J143" s="71" t="s">
        <v>34</v>
      </c>
      <c r="K143" s="23">
        <v>1475000</v>
      </c>
      <c r="L143" s="71" t="s">
        <v>106</v>
      </c>
      <c r="M143" s="71" t="s">
        <v>107</v>
      </c>
      <c r="N143" s="71" t="s">
        <v>28</v>
      </c>
      <c r="O143" s="71" t="s">
        <v>46</v>
      </c>
      <c r="P143" s="87" t="s">
        <v>134</v>
      </c>
    </row>
    <row r="144" spans="1:16" ht="62.4" x14ac:dyDescent="0.25">
      <c r="A144" s="18">
        <f t="shared" si="3"/>
        <v>5</v>
      </c>
      <c r="B144" s="18" t="s">
        <v>82</v>
      </c>
      <c r="C144" s="26" t="s">
        <v>188</v>
      </c>
      <c r="D144" s="26" t="s">
        <v>191</v>
      </c>
      <c r="E144" s="18" t="s">
        <v>108</v>
      </c>
      <c r="F144" s="18">
        <v>55</v>
      </c>
      <c r="G144" s="18" t="s">
        <v>83</v>
      </c>
      <c r="H144" s="71" t="s">
        <v>43</v>
      </c>
      <c r="I144" s="95">
        <v>25618151</v>
      </c>
      <c r="J144" s="71" t="s">
        <v>109</v>
      </c>
      <c r="K144" s="23">
        <v>1180000</v>
      </c>
      <c r="L144" s="71" t="s">
        <v>110</v>
      </c>
      <c r="M144" s="71" t="s">
        <v>111</v>
      </c>
      <c r="N144" s="71" t="s">
        <v>28</v>
      </c>
      <c r="O144" s="71" t="s">
        <v>46</v>
      </c>
      <c r="P144" s="87" t="s">
        <v>134</v>
      </c>
    </row>
    <row r="145" spans="1:16" ht="78" x14ac:dyDescent="0.25">
      <c r="A145" s="18">
        <f t="shared" si="3"/>
        <v>6</v>
      </c>
      <c r="B145" s="18" t="s">
        <v>82</v>
      </c>
      <c r="C145" s="26" t="s">
        <v>188</v>
      </c>
      <c r="D145" s="26" t="s">
        <v>191</v>
      </c>
      <c r="E145" s="18" t="s">
        <v>112</v>
      </c>
      <c r="F145" s="18">
        <v>55</v>
      </c>
      <c r="G145" s="18" t="s">
        <v>83</v>
      </c>
      <c r="H145" s="71" t="s">
        <v>43</v>
      </c>
      <c r="I145" s="95">
        <v>25825000</v>
      </c>
      <c r="J145" s="71" t="s">
        <v>113</v>
      </c>
      <c r="K145" s="23">
        <v>1003000</v>
      </c>
      <c r="L145" s="71" t="s">
        <v>114</v>
      </c>
      <c r="M145" s="71" t="s">
        <v>115</v>
      </c>
      <c r="N145" s="71" t="s">
        <v>28</v>
      </c>
      <c r="O145" s="71" t="s">
        <v>46</v>
      </c>
      <c r="P145" s="87" t="s">
        <v>134</v>
      </c>
    </row>
    <row r="146" spans="1:16" ht="62.4" x14ac:dyDescent="0.25">
      <c r="A146" s="18">
        <f t="shared" si="3"/>
        <v>7</v>
      </c>
      <c r="B146" s="18" t="s">
        <v>82</v>
      </c>
      <c r="C146" s="26" t="s">
        <v>188</v>
      </c>
      <c r="D146" s="26" t="s">
        <v>191</v>
      </c>
      <c r="E146" s="18" t="s">
        <v>116</v>
      </c>
      <c r="F146" s="18">
        <v>55</v>
      </c>
      <c r="G146" s="18" t="s">
        <v>83</v>
      </c>
      <c r="H146" s="71" t="s">
        <v>43</v>
      </c>
      <c r="I146" s="95">
        <v>25642100</v>
      </c>
      <c r="J146" s="71" t="s">
        <v>117</v>
      </c>
      <c r="K146" s="23">
        <v>3009000</v>
      </c>
      <c r="L146" s="71" t="s">
        <v>118</v>
      </c>
      <c r="M146" s="71" t="s">
        <v>119</v>
      </c>
      <c r="N146" s="71" t="s">
        <v>28</v>
      </c>
      <c r="O146" s="71" t="s">
        <v>46</v>
      </c>
      <c r="P146" s="87" t="s">
        <v>134</v>
      </c>
    </row>
    <row r="147" spans="1:16" ht="62.4" x14ac:dyDescent="0.25">
      <c r="A147" s="18">
        <f t="shared" si="3"/>
        <v>8</v>
      </c>
      <c r="B147" s="18" t="s">
        <v>82</v>
      </c>
      <c r="C147" s="26" t="s">
        <v>188</v>
      </c>
      <c r="D147" s="26" t="s">
        <v>191</v>
      </c>
      <c r="E147" s="18" t="s">
        <v>120</v>
      </c>
      <c r="F147" s="18">
        <v>55</v>
      </c>
      <c r="G147" s="18" t="s">
        <v>83</v>
      </c>
      <c r="H147" s="71" t="s">
        <v>43</v>
      </c>
      <c r="I147" s="95">
        <v>25642100</v>
      </c>
      <c r="J147" s="71" t="s">
        <v>117</v>
      </c>
      <c r="K147" s="23">
        <v>1416000</v>
      </c>
      <c r="L147" s="71" t="s">
        <v>110</v>
      </c>
      <c r="M147" s="71" t="s">
        <v>111</v>
      </c>
      <c r="N147" s="71" t="s">
        <v>28</v>
      </c>
      <c r="O147" s="71" t="s">
        <v>46</v>
      </c>
      <c r="P147" s="87" t="s">
        <v>134</v>
      </c>
    </row>
    <row r="148" spans="1:16" ht="46.8" x14ac:dyDescent="0.25">
      <c r="A148" s="18">
        <f t="shared" si="3"/>
        <v>9</v>
      </c>
      <c r="B148" s="18" t="s">
        <v>82</v>
      </c>
      <c r="C148" s="26" t="s">
        <v>188</v>
      </c>
      <c r="D148" s="26" t="s">
        <v>191</v>
      </c>
      <c r="E148" s="18" t="s">
        <v>121</v>
      </c>
      <c r="F148" s="18">
        <v>55</v>
      </c>
      <c r="G148" s="18" t="s">
        <v>83</v>
      </c>
      <c r="H148" s="71" t="s">
        <v>43</v>
      </c>
      <c r="I148" s="95">
        <v>25726000</v>
      </c>
      <c r="J148" s="71" t="s">
        <v>84</v>
      </c>
      <c r="K148" s="23">
        <v>2509988.69</v>
      </c>
      <c r="L148" s="71" t="s">
        <v>118</v>
      </c>
      <c r="M148" s="71" t="s">
        <v>119</v>
      </c>
      <c r="N148" s="71" t="s">
        <v>28</v>
      </c>
      <c r="O148" s="71" t="s">
        <v>46</v>
      </c>
      <c r="P148" s="87" t="s">
        <v>134</v>
      </c>
    </row>
    <row r="149" spans="1:16" ht="78" x14ac:dyDescent="0.25">
      <c r="A149" s="18">
        <f t="shared" si="3"/>
        <v>10</v>
      </c>
      <c r="B149" s="18" t="s">
        <v>82</v>
      </c>
      <c r="C149" s="26" t="s">
        <v>188</v>
      </c>
      <c r="D149" s="26" t="s">
        <v>191</v>
      </c>
      <c r="E149" s="18" t="s">
        <v>122</v>
      </c>
      <c r="F149" s="18">
        <v>55</v>
      </c>
      <c r="G149" s="18" t="s">
        <v>83</v>
      </c>
      <c r="H149" s="71" t="s">
        <v>43</v>
      </c>
      <c r="I149" s="95">
        <v>25720000</v>
      </c>
      <c r="J149" s="71" t="s">
        <v>123</v>
      </c>
      <c r="K149" s="23">
        <v>944000</v>
      </c>
      <c r="L149" s="71" t="s">
        <v>118</v>
      </c>
      <c r="M149" s="71" t="s">
        <v>124</v>
      </c>
      <c r="N149" s="71" t="s">
        <v>28</v>
      </c>
      <c r="O149" s="71" t="s">
        <v>46</v>
      </c>
      <c r="P149" s="87" t="s">
        <v>134</v>
      </c>
    </row>
    <row r="150" spans="1:16" ht="46.8" x14ac:dyDescent="0.25">
      <c r="A150" s="18">
        <f t="shared" si="3"/>
        <v>11</v>
      </c>
      <c r="B150" s="18" t="s">
        <v>82</v>
      </c>
      <c r="C150" s="26" t="s">
        <v>188</v>
      </c>
      <c r="D150" s="26" t="s">
        <v>191</v>
      </c>
      <c r="E150" s="18" t="s">
        <v>125</v>
      </c>
      <c r="F150" s="18">
        <v>55</v>
      </c>
      <c r="G150" s="18" t="s">
        <v>83</v>
      </c>
      <c r="H150" s="71" t="s">
        <v>43</v>
      </c>
      <c r="I150" s="95">
        <v>25636101</v>
      </c>
      <c r="J150" s="71" t="s">
        <v>126</v>
      </c>
      <c r="K150" s="23">
        <v>1770000</v>
      </c>
      <c r="L150" s="71" t="s">
        <v>118</v>
      </c>
      <c r="M150" s="71" t="s">
        <v>124</v>
      </c>
      <c r="N150" s="71" t="s">
        <v>28</v>
      </c>
      <c r="O150" s="71" t="s">
        <v>46</v>
      </c>
      <c r="P150" s="87" t="s">
        <v>134</v>
      </c>
    </row>
    <row r="151" spans="1:16" ht="62.4" x14ac:dyDescent="0.25">
      <c r="A151" s="18">
        <f t="shared" si="3"/>
        <v>12</v>
      </c>
      <c r="B151" s="18" t="s">
        <v>82</v>
      </c>
      <c r="C151" s="26" t="s">
        <v>188</v>
      </c>
      <c r="D151" s="26" t="s">
        <v>191</v>
      </c>
      <c r="E151" s="18" t="s">
        <v>127</v>
      </c>
      <c r="F151" s="18">
        <v>55</v>
      </c>
      <c r="G151" s="18" t="s">
        <v>83</v>
      </c>
      <c r="H151" s="71" t="s">
        <v>43</v>
      </c>
      <c r="I151" s="95">
        <v>25620101</v>
      </c>
      <c r="J151" s="71" t="s">
        <v>128</v>
      </c>
      <c r="K151" s="23">
        <v>1062000</v>
      </c>
      <c r="L151" s="71" t="s">
        <v>110</v>
      </c>
      <c r="M151" s="71" t="s">
        <v>111</v>
      </c>
      <c r="N151" s="71" t="s">
        <v>28</v>
      </c>
      <c r="O151" s="71" t="s">
        <v>46</v>
      </c>
      <c r="P151" s="87" t="s">
        <v>134</v>
      </c>
    </row>
    <row r="152" spans="1:16" ht="31.2" x14ac:dyDescent="0.25">
      <c r="A152" s="18">
        <f t="shared" si="3"/>
        <v>13</v>
      </c>
      <c r="B152" s="18" t="s">
        <v>82</v>
      </c>
      <c r="C152" s="26" t="s">
        <v>188</v>
      </c>
      <c r="D152" s="26" t="s">
        <v>191</v>
      </c>
      <c r="E152" s="18" t="s">
        <v>129</v>
      </c>
      <c r="F152" s="18">
        <v>55</v>
      </c>
      <c r="G152" s="18" t="s">
        <v>83</v>
      </c>
      <c r="H152" s="71" t="s">
        <v>43</v>
      </c>
      <c r="I152" s="95">
        <v>25620101</v>
      </c>
      <c r="J152" s="71" t="s">
        <v>34</v>
      </c>
      <c r="K152" s="23">
        <v>1180000</v>
      </c>
      <c r="L152" s="71" t="s">
        <v>114</v>
      </c>
      <c r="M152" s="71" t="s">
        <v>115</v>
      </c>
      <c r="N152" s="71" t="s">
        <v>28</v>
      </c>
      <c r="O152" s="71" t="s">
        <v>46</v>
      </c>
      <c r="P152" s="87" t="s">
        <v>134</v>
      </c>
    </row>
    <row r="153" spans="1:16" ht="31.2" x14ac:dyDescent="0.25">
      <c r="A153" s="18">
        <f t="shared" si="3"/>
        <v>14</v>
      </c>
      <c r="B153" s="5" t="s">
        <v>82</v>
      </c>
      <c r="C153" s="26" t="s">
        <v>188</v>
      </c>
      <c r="D153" s="26" t="s">
        <v>191</v>
      </c>
      <c r="E153" s="5" t="s">
        <v>85</v>
      </c>
      <c r="F153" s="16">
        <v>796</v>
      </c>
      <c r="G153" s="17" t="s">
        <v>33</v>
      </c>
      <c r="H153" s="30">
        <v>1000</v>
      </c>
      <c r="I153" s="96">
        <v>25000000</v>
      </c>
      <c r="J153" s="30" t="s">
        <v>44</v>
      </c>
      <c r="K153" s="78">
        <v>25027000</v>
      </c>
      <c r="L153" s="106" t="s">
        <v>130</v>
      </c>
      <c r="M153" s="97" t="s">
        <v>131</v>
      </c>
      <c r="N153" s="30" t="s">
        <v>28</v>
      </c>
      <c r="O153" s="30" t="s">
        <v>46</v>
      </c>
      <c r="P153" s="87" t="s">
        <v>134</v>
      </c>
    </row>
    <row r="154" spans="1:16" ht="31.2" x14ac:dyDescent="0.25">
      <c r="A154" s="18">
        <f t="shared" si="3"/>
        <v>15</v>
      </c>
      <c r="B154" s="5" t="s">
        <v>82</v>
      </c>
      <c r="C154" s="26" t="s">
        <v>188</v>
      </c>
      <c r="D154" s="26" t="s">
        <v>191</v>
      </c>
      <c r="E154" s="5" t="s">
        <v>86</v>
      </c>
      <c r="F154" s="16">
        <v>796</v>
      </c>
      <c r="G154" s="17" t="s">
        <v>33</v>
      </c>
      <c r="H154" s="30">
        <v>800</v>
      </c>
      <c r="I154" s="96">
        <v>25000000</v>
      </c>
      <c r="J154" s="30" t="s">
        <v>44</v>
      </c>
      <c r="K154" s="78">
        <v>5000000</v>
      </c>
      <c r="L154" s="106" t="s">
        <v>132</v>
      </c>
      <c r="M154" s="97" t="s">
        <v>133</v>
      </c>
      <c r="N154" s="30" t="s">
        <v>28</v>
      </c>
      <c r="O154" s="30" t="s">
        <v>46</v>
      </c>
      <c r="P154" s="87" t="s">
        <v>134</v>
      </c>
    </row>
    <row r="155" spans="1:16" ht="62.4" x14ac:dyDescent="0.25">
      <c r="A155" s="90">
        <f t="shared" si="3"/>
        <v>16</v>
      </c>
      <c r="B155" s="30" t="s">
        <v>82</v>
      </c>
      <c r="C155" s="30" t="s">
        <v>290</v>
      </c>
      <c r="D155" s="30">
        <v>4540020</v>
      </c>
      <c r="E155" s="5" t="s">
        <v>291</v>
      </c>
      <c r="F155" s="8" t="s">
        <v>292</v>
      </c>
      <c r="G155" s="5" t="s">
        <v>83</v>
      </c>
      <c r="H155" s="72" t="s">
        <v>43</v>
      </c>
      <c r="I155" s="22">
        <v>25612434</v>
      </c>
      <c r="J155" s="71" t="s">
        <v>293</v>
      </c>
      <c r="K155" s="78">
        <v>7479846.96</v>
      </c>
      <c r="L155" s="31" t="s">
        <v>294</v>
      </c>
      <c r="M155" s="31" t="s">
        <v>295</v>
      </c>
      <c r="N155" s="30" t="s">
        <v>28</v>
      </c>
      <c r="O155" s="30" t="s">
        <v>46</v>
      </c>
      <c r="P155" s="87" t="s">
        <v>134</v>
      </c>
    </row>
    <row r="156" spans="1:16" ht="78" x14ac:dyDescent="0.25">
      <c r="A156" s="21">
        <f t="shared" si="3"/>
        <v>17</v>
      </c>
      <c r="B156" s="3" t="s">
        <v>82</v>
      </c>
      <c r="C156" s="56" t="s">
        <v>290</v>
      </c>
      <c r="D156" s="56">
        <v>4540020</v>
      </c>
      <c r="E156" s="56" t="s">
        <v>371</v>
      </c>
      <c r="F156" s="9">
        <v>55</v>
      </c>
      <c r="G156" s="56" t="s">
        <v>83</v>
      </c>
      <c r="H156" s="22" t="s">
        <v>49</v>
      </c>
      <c r="I156" s="22">
        <v>25626101</v>
      </c>
      <c r="J156" s="71" t="s">
        <v>372</v>
      </c>
      <c r="K156" s="23">
        <v>791220.41</v>
      </c>
      <c r="L156" s="24">
        <v>42491</v>
      </c>
      <c r="M156" s="24">
        <v>42552</v>
      </c>
      <c r="N156" s="71" t="s">
        <v>28</v>
      </c>
      <c r="O156" s="71" t="s">
        <v>46</v>
      </c>
      <c r="P156" s="87" t="s">
        <v>134</v>
      </c>
    </row>
    <row r="157" spans="1:16" ht="141.75" customHeight="1" x14ac:dyDescent="0.25">
      <c r="A157" s="89">
        <f t="shared" si="3"/>
        <v>18</v>
      </c>
      <c r="B157" s="3" t="s">
        <v>82</v>
      </c>
      <c r="C157" s="90" t="s">
        <v>406</v>
      </c>
      <c r="D157" s="90" t="s">
        <v>407</v>
      </c>
      <c r="E157" s="90" t="s">
        <v>408</v>
      </c>
      <c r="F157" s="90">
        <v>55</v>
      </c>
      <c r="G157" s="90" t="s">
        <v>83</v>
      </c>
      <c r="H157" s="89" t="s">
        <v>70</v>
      </c>
      <c r="I157" s="22">
        <v>25701000</v>
      </c>
      <c r="J157" s="89" t="s">
        <v>34</v>
      </c>
      <c r="K157" s="91">
        <v>1617935.49</v>
      </c>
      <c r="L157" s="24" t="s">
        <v>103</v>
      </c>
      <c r="M157" s="89" t="s">
        <v>104</v>
      </c>
      <c r="N157" s="89" t="s">
        <v>52</v>
      </c>
      <c r="O157" s="89" t="s">
        <v>46</v>
      </c>
      <c r="P157" s="87" t="s">
        <v>134</v>
      </c>
    </row>
    <row r="158" spans="1:16" ht="66.599999999999994" customHeight="1" x14ac:dyDescent="0.25">
      <c r="A158" s="107">
        <v>19</v>
      </c>
      <c r="B158" s="108" t="s">
        <v>82</v>
      </c>
      <c r="C158" s="108" t="s">
        <v>412</v>
      </c>
      <c r="D158" s="108" t="s">
        <v>413</v>
      </c>
      <c r="E158" s="108" t="s">
        <v>414</v>
      </c>
      <c r="F158" s="108">
        <v>796</v>
      </c>
      <c r="G158" s="108" t="s">
        <v>33</v>
      </c>
      <c r="H158" s="107">
        <v>1</v>
      </c>
      <c r="I158" s="22">
        <v>25732000</v>
      </c>
      <c r="J158" s="107" t="s">
        <v>415</v>
      </c>
      <c r="K158" s="109">
        <v>1463768</v>
      </c>
      <c r="L158" s="24">
        <v>42644</v>
      </c>
      <c r="M158" s="107" t="s">
        <v>107</v>
      </c>
      <c r="N158" s="107" t="s">
        <v>28</v>
      </c>
      <c r="O158" s="107" t="s">
        <v>46</v>
      </c>
      <c r="P158" s="87" t="s">
        <v>134</v>
      </c>
    </row>
    <row r="159" spans="1:16" ht="78" x14ac:dyDescent="0.25">
      <c r="A159" s="115">
        <v>20</v>
      </c>
      <c r="B159" s="114" t="s">
        <v>82</v>
      </c>
      <c r="C159" s="114" t="s">
        <v>406</v>
      </c>
      <c r="D159" s="114" t="s">
        <v>407</v>
      </c>
      <c r="E159" s="114" t="s">
        <v>419</v>
      </c>
      <c r="F159" s="114">
        <v>55</v>
      </c>
      <c r="G159" s="114" t="s">
        <v>83</v>
      </c>
      <c r="H159" s="115" t="s">
        <v>420</v>
      </c>
      <c r="I159" s="22">
        <v>25628000</v>
      </c>
      <c r="J159" s="115" t="s">
        <v>421</v>
      </c>
      <c r="K159" s="116">
        <v>3934016.43</v>
      </c>
      <c r="L159" s="24">
        <v>42644</v>
      </c>
      <c r="M159" s="115" t="s">
        <v>418</v>
      </c>
      <c r="N159" s="115" t="s">
        <v>28</v>
      </c>
      <c r="O159" s="115" t="s">
        <v>46</v>
      </c>
      <c r="P159" s="87" t="s">
        <v>134</v>
      </c>
    </row>
  </sheetData>
  <autoFilter ref="A18:P119"/>
  <mergeCells count="49">
    <mergeCell ref="A133:M133"/>
    <mergeCell ref="A136:A138"/>
    <mergeCell ref="B136:B138"/>
    <mergeCell ref="C136:C138"/>
    <mergeCell ref="D136:D138"/>
    <mergeCell ref="E136:M136"/>
    <mergeCell ref="N136:N138"/>
    <mergeCell ref="O136:O137"/>
    <mergeCell ref="P136:P138"/>
    <mergeCell ref="E137:E138"/>
    <mergeCell ref="F137:G137"/>
    <mergeCell ref="H137:H138"/>
    <mergeCell ref="I137:J137"/>
    <mergeCell ref="K137:K138"/>
    <mergeCell ref="L137:M137"/>
    <mergeCell ref="A131:H131"/>
    <mergeCell ref="A126:P126"/>
    <mergeCell ref="A128:J128"/>
    <mergeCell ref="P15:P17"/>
    <mergeCell ref="H16:H17"/>
    <mergeCell ref="F16:G16"/>
    <mergeCell ref="N15:N17"/>
    <mergeCell ref="O15:O16"/>
    <mergeCell ref="L16:M16"/>
    <mergeCell ref="K16:K17"/>
    <mergeCell ref="A130:P130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I16:J16"/>
  </mergeCells>
  <hyperlinks>
    <hyperlink ref="C45" r:id="rId1" display="http://regforum.ru/okved/kod_okved_32.30.9/"/>
    <hyperlink ref="C46" r:id="rId2" display="http://regforum.ru/okved/kod_okved_72.2/"/>
    <hyperlink ref="I9" r:id="rId3"/>
  </hyperlinks>
  <pageMargins left="0.43307086614173229" right="0.19685039370078741" top="0.59055118110236227" bottom="0.35433070866141736" header="0.27559055118110237" footer="0.15748031496062992"/>
  <pageSetup paperSize="9" scale="46" fitToHeight="0" orientation="landscape" r:id="rId4"/>
  <headerFooter>
    <oddFooter>&amp;CСтраница &amp;P из &amp;N</oddFooter>
  </headerFooter>
  <rowBreaks count="2" manualBreakCount="2">
    <brk id="107" max="15" man="1"/>
    <brk id="1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8"/>
  <sheetViews>
    <sheetView workbookViewId="0">
      <selection activeCell="A19" sqref="A19"/>
    </sheetView>
  </sheetViews>
  <sheetFormatPr defaultRowHeight="13.2" x14ac:dyDescent="0.25"/>
  <cols>
    <col min="1" max="1" width="13.88671875" customWidth="1"/>
    <col min="2" max="2" width="120" customWidth="1"/>
  </cols>
  <sheetData>
    <row r="2" spans="1:3" ht="33" customHeight="1" x14ac:dyDescent="0.35">
      <c r="A2" s="142" t="s">
        <v>274</v>
      </c>
      <c r="B2" s="142"/>
      <c r="C2" s="34"/>
    </row>
    <row r="3" spans="1:3" ht="15.6" x14ac:dyDescent="0.3">
      <c r="A3" s="143" t="s">
        <v>276</v>
      </c>
      <c r="B3" s="143"/>
      <c r="C3" s="35"/>
    </row>
    <row r="4" spans="1:3" ht="15.6" x14ac:dyDescent="0.3">
      <c r="A4" s="36"/>
      <c r="B4" s="35"/>
      <c r="C4" s="35"/>
    </row>
    <row r="5" spans="1:3" ht="15.6" x14ac:dyDescent="0.3">
      <c r="A5" s="38" t="s">
        <v>277</v>
      </c>
      <c r="B5" s="37" t="s">
        <v>275</v>
      </c>
    </row>
    <row r="6" spans="1:3" ht="15.6" x14ac:dyDescent="0.3">
      <c r="A6" s="37" t="s">
        <v>284</v>
      </c>
      <c r="B6" s="37" t="s">
        <v>285</v>
      </c>
    </row>
    <row r="7" spans="1:3" ht="15.6" x14ac:dyDescent="0.3">
      <c r="A7" s="37" t="s">
        <v>302</v>
      </c>
      <c r="B7" s="37" t="s">
        <v>303</v>
      </c>
    </row>
    <row r="8" spans="1:3" ht="15.6" x14ac:dyDescent="0.3">
      <c r="A8" s="37" t="s">
        <v>341</v>
      </c>
      <c r="B8" s="37" t="s">
        <v>340</v>
      </c>
    </row>
    <row r="9" spans="1:3" ht="15.6" x14ac:dyDescent="0.3">
      <c r="A9" s="37" t="s">
        <v>350</v>
      </c>
      <c r="B9" s="37" t="s">
        <v>349</v>
      </c>
    </row>
    <row r="10" spans="1:3" ht="15.6" x14ac:dyDescent="0.3">
      <c r="A10" s="37" t="s">
        <v>352</v>
      </c>
      <c r="B10" s="37" t="s">
        <v>353</v>
      </c>
    </row>
    <row r="11" spans="1:3" ht="15.6" x14ac:dyDescent="0.3">
      <c r="A11" s="37" t="s">
        <v>364</v>
      </c>
      <c r="B11" s="37" t="s">
        <v>365</v>
      </c>
    </row>
    <row r="12" spans="1:3" ht="15.6" x14ac:dyDescent="0.3">
      <c r="A12" s="37" t="s">
        <v>369</v>
      </c>
      <c r="B12" s="37" t="s">
        <v>370</v>
      </c>
    </row>
    <row r="13" spans="1:3" ht="15.6" x14ac:dyDescent="0.3">
      <c r="A13" s="37" t="s">
        <v>376</v>
      </c>
      <c r="B13" s="37" t="s">
        <v>377</v>
      </c>
    </row>
    <row r="14" spans="1:3" ht="15.6" x14ac:dyDescent="0.3">
      <c r="A14" s="37" t="s">
        <v>385</v>
      </c>
      <c r="B14" s="37" t="s">
        <v>386</v>
      </c>
    </row>
    <row r="15" spans="1:3" ht="15.6" x14ac:dyDescent="0.3">
      <c r="A15" s="37" t="s">
        <v>393</v>
      </c>
      <c r="B15" s="37" t="s">
        <v>394</v>
      </c>
    </row>
    <row r="16" spans="1:3" ht="15.6" x14ac:dyDescent="0.3">
      <c r="A16" s="37" t="s">
        <v>402</v>
      </c>
      <c r="B16" s="37" t="s">
        <v>403</v>
      </c>
    </row>
    <row r="17" spans="1:2" ht="15.6" x14ac:dyDescent="0.3">
      <c r="A17" s="37" t="s">
        <v>404</v>
      </c>
      <c r="B17" s="37" t="s">
        <v>405</v>
      </c>
    </row>
    <row r="18" spans="1:2" ht="15.6" x14ac:dyDescent="0.3">
      <c r="A18" s="38" t="s">
        <v>417</v>
      </c>
      <c r="B18" s="37" t="s">
        <v>416</v>
      </c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2016 год</vt:lpstr>
      <vt:lpstr>Перечень изменений</vt:lpstr>
      <vt:lpstr>'План Закупок на 2016 год'!Область_печати</vt:lpstr>
    </vt:vector>
  </TitlesOfParts>
  <Company>ОАО "Иркутскэнерго"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hrushev_ag</cp:lastModifiedBy>
  <cp:lastPrinted>2016-10-06T07:33:06Z</cp:lastPrinted>
  <dcterms:created xsi:type="dcterms:W3CDTF">2003-09-24T06:11:03Z</dcterms:created>
  <dcterms:modified xsi:type="dcterms:W3CDTF">2016-10-06T07:49:05Z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