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3345" windowWidth="19260" windowHeight="4395"/>
  </bookViews>
  <sheets>
    <sheet name="Лист3" sheetId="4" r:id="rId1"/>
  </sheets>
  <definedNames>
    <definedName name="_xlnm._FilterDatabase" localSheetId="0" hidden="1">Лист3!$A$18:$O$83</definedName>
    <definedName name="_xlnm.Print_Area" localSheetId="0">Лист3!$A$1:$P$119</definedName>
  </definedNames>
  <calcPr calcId="145621"/>
</workbook>
</file>

<file path=xl/calcChain.xml><?xml version="1.0" encoding="utf-8"?>
<calcChain xmlns="http://schemas.openxmlformats.org/spreadsheetml/2006/main">
  <c r="N93" i="4" l="1"/>
  <c r="I91" i="4"/>
  <c r="K88" i="4"/>
  <c r="A49" i="4"/>
  <c r="A50" i="4" s="1"/>
  <c r="N94" i="4" l="1"/>
  <c r="K63" i="4"/>
  <c r="K62" i="4"/>
  <c r="K61" i="4"/>
  <c r="K60" i="4"/>
  <c r="K59" i="4"/>
  <c r="K58" i="4"/>
  <c r="K57" i="4"/>
  <c r="K56" i="4"/>
  <c r="K55" i="4"/>
  <c r="K54" i="4"/>
  <c r="K53" i="4"/>
  <c r="K52" i="4"/>
  <c r="A101" i="4" l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K73" i="4"/>
  <c r="A41" i="4" l="1"/>
  <c r="A42" i="4" s="1"/>
  <c r="A43" i="4" s="1"/>
  <c r="A44" i="4" s="1"/>
  <c r="A45" i="4" s="1"/>
  <c r="A46" i="4" s="1"/>
  <c r="A47" i="4" s="1"/>
  <c r="A48" i="4" s="1"/>
  <c r="A51" i="4" l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</calcChain>
</file>

<file path=xl/sharedStrings.xml><?xml version="1.0" encoding="utf-8"?>
<sst xmlns="http://schemas.openxmlformats.org/spreadsheetml/2006/main" count="934" uniqueCount="264">
  <si>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</si>
  <si>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</si>
  <si>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</si>
  <si>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</si>
  <si>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</si>
  <si>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</si>
  <si>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</si>
  <si>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</si>
  <si>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</si>
  <si>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</si>
  <si>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</si>
  <si>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</si>
  <si>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</si>
  <si>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ОКВЭД
(общероссийский  классификатор  видов     экономической
деятельности)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</si>
  <si>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</si>
  <si>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</si>
  <si>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</si>
  <si>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</si>
  <si>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</si>
  <si>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</si>
  <si>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</si>
  <si>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</si>
  <si>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</si>
  <si>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</si>
  <si>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Общество с ограниченной отвественностью "Иркутская Энергосбытовая компания"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</si>
  <si>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</si>
  <si>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</si>
  <si>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</si>
  <si>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</si>
  <si>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открытый запрос предложений</t>
  </si>
  <si>
    <t>невозможно определить объем</t>
  </si>
  <si>
    <t>календарный год</t>
  </si>
  <si>
    <t>да</t>
  </si>
  <si>
    <t>обеспечение единства измерений (поверка средств измерений)</t>
  </si>
  <si>
    <t>штука</t>
  </si>
  <si>
    <t>г. Иркутск</t>
  </si>
  <si>
    <t>ремонт средств измерений</t>
  </si>
  <si>
    <t>Код по 
ОКПД (Общероссийский классификатор продукции по видам экономической деятельности)</t>
  </si>
  <si>
    <t>Код по 
ОКТМО (общероссийский классификатор территорий муниципальных образований)</t>
  </si>
  <si>
    <t>Оказание услуг по техническому обслуживанию автоматизированной системы коммерческого учета тепловой энергии</t>
  </si>
  <si>
    <t>чел.ч</t>
  </si>
  <si>
    <t xml:space="preserve">Приложение </t>
  </si>
  <si>
    <t>к приказу ООО «Иркутскэнергосбыт»</t>
  </si>
  <si>
    <t>ОМ</t>
  </si>
  <si>
    <t>Маркетинговые исследования, лот № 1 - оценка качества обслуживания потребителей</t>
  </si>
  <si>
    <t>невозможно отобразить объем</t>
  </si>
  <si>
    <t>Иркутская область</t>
  </si>
  <si>
    <t>60 дней с момента подписания</t>
  </si>
  <si>
    <t>нет</t>
  </si>
  <si>
    <t>Заключение Агентского договора на поиск рекламодателей и заключение с рекламодателями от имени ООО "Иркутскэнергосбыт" договоров на печать и распространение рекламы</t>
  </si>
  <si>
    <t>процент</t>
  </si>
  <si>
    <t>невозможно указать объем</t>
  </si>
  <si>
    <t>30% от стоимости фактически оказанных услуг по печати и распространению рекламы</t>
  </si>
  <si>
    <t>1 год с момента заключения</t>
  </si>
  <si>
    <t>Открытый запрос предложений</t>
  </si>
  <si>
    <t>Периодический медосмотр</t>
  </si>
  <si>
    <t>человек</t>
  </si>
  <si>
    <t>Печатный центр</t>
  </si>
  <si>
    <t>комплект</t>
  </si>
  <si>
    <t>Закупка у единственного поставщика</t>
  </si>
  <si>
    <t>УЖКХ</t>
  </si>
  <si>
    <t>по текущим заявкам в течение года</t>
  </si>
  <si>
    <t>Изготовление и поставка сувенирной продукции - Лот1 Поставка сувенирной брендированной продукции VIP-класса</t>
  </si>
  <si>
    <t>Изготовление и поставка сувенирной продукции - Лот2 Поставка сувенирной брендированной продукции Бизнес-класса</t>
  </si>
  <si>
    <t>Изготовление и поставка сувенирной продукции - Лот3 Поставка промо-сувениров</t>
  </si>
  <si>
    <t>Изготовление и поставка сувенирной продукции - Лот4 Поставка леденцовых конфет в индивидуальной корпоративной упаковке</t>
  </si>
  <si>
    <t>кг</t>
  </si>
  <si>
    <t>ежедневники, планинги, блокноты, календари,открытки на День Энергетика, Новый Год</t>
  </si>
  <si>
    <t xml:space="preserve">Изготовление и поставка сувенирной продукции к новому году и ДЭ </t>
  </si>
  <si>
    <t>ФЭО</t>
  </si>
  <si>
    <t>Договоры на предоставление путевок в оздоровительные учреждения и учреждения отдыха  для детей и взрослых (несколько закупок у разных поставщиков)</t>
  </si>
  <si>
    <t>руб</t>
  </si>
  <si>
    <t>Невозможно определить объем</t>
  </si>
  <si>
    <t>Добровольное медицинское страхование</t>
  </si>
  <si>
    <t>Договор по приему платежей</t>
  </si>
  <si>
    <t>%</t>
  </si>
  <si>
    <t>Публичная оферта</t>
  </si>
  <si>
    <t xml:space="preserve">закупка путевок в детские оздоровительные  и санаторные  лагеря </t>
  </si>
  <si>
    <t>невозможно отобразить цену</t>
  </si>
  <si>
    <t>бессрочный</t>
  </si>
  <si>
    <t>Открытие кредитной линии с лимитом задолженности 590 000 000 (Пятьсот девяносто миллионов) руб.</t>
  </si>
  <si>
    <t>Открытие кредитной линии с лимитом задолженности 190 000 000 (Сто девяносто миллионов) руб.</t>
  </si>
  <si>
    <t>Договор об овердрафтном кредите c лимитом кредитования в размере  420 000 000 (Четыреста двадцать миллионов) рублей</t>
  </si>
  <si>
    <t>Договор по приему платежей по договору эвкайринга</t>
  </si>
  <si>
    <t>ОКСиКР</t>
  </si>
  <si>
    <t>квадратный метр</t>
  </si>
  <si>
    <t>г. Саянск</t>
  </si>
  <si>
    <t xml:space="preserve">АСКУТЭ юридических лиц </t>
  </si>
  <si>
    <t>АСКУЭ-Быт</t>
  </si>
  <si>
    <t xml:space="preserve">Проектирование Административное здание и гараж в г. Нижнеудинске
</t>
  </si>
  <si>
    <t>081</t>
  </si>
  <si>
    <t>м2 общей площади</t>
  </si>
  <si>
    <t>Иркутская область, г. Нижнеудинск</t>
  </si>
  <si>
    <t>Строительство  Административное здание и гараж в г. Нижнеудинске
(под ключ)</t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</si>
  <si>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Ангарского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</si>
  <si>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Шелеховского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</si>
  <si>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Слюдянского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</si>
  <si>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Усольского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</si>
  <si>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Черемховского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</si>
  <si>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Саянского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</si>
  <si>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Тулунского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</si>
  <si>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Тайшетского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</si>
  <si>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Братского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</si>
  <si>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Нижнеилимского отделения</t>
    </r>
  </si>
  <si>
    <t>План закупок товаров, работ, услуг на 2016 год</t>
  </si>
  <si>
    <t>Ремонт помещений в административном здании по адресу: г. Иркутск, ул. Лермонтова, 257</t>
  </si>
  <si>
    <t>февраль 2016 г.</t>
  </si>
  <si>
    <t>03.2016-05.2016</t>
  </si>
  <si>
    <t>Ремонт помещений в административном здании по адресу: г. Иркутск, ул. Байкальская, 259</t>
  </si>
  <si>
    <t>Ремонт помещений в административном здании по адресу: г. Иркутск, ул. Мира, 94</t>
  </si>
  <si>
    <t>август 2016 г.</t>
  </si>
  <si>
    <t>09.2016-10.2016</t>
  </si>
  <si>
    <t>Ремонт помещений в административном здании по адресу: г.Шелехов, 3 кв.-л, д. 14</t>
  </si>
  <si>
    <t>сентябрь                   2016 г.</t>
  </si>
  <si>
    <t>10.2016-11.2016</t>
  </si>
  <si>
    <t>Ремонт помещений в административном здании Качугского производственного участка Восточного отделения по адресу: Иркутская обл., п. Качуг, ул. Еловая, 11</t>
  </si>
  <si>
    <t>п. Качуг</t>
  </si>
  <si>
    <t>июль 2016 г.</t>
  </si>
  <si>
    <t>08.2016-09.2016</t>
  </si>
  <si>
    <t>Ремонт помещений административного здания Баяндаевкого производственного участка Восточного отделения по адресу: Иркутская обл., п. Баяндай, ул. Энергетиков, 1</t>
  </si>
  <si>
    <t>п. Баяндай</t>
  </si>
  <si>
    <t>июнь 2016 г.</t>
  </si>
  <si>
    <t>07.2016-08.2016</t>
  </si>
  <si>
    <t>Ремонт помещений административного здания Усть-Илимского отделения по адресу: Иркутская обл., г. Усть-Илимск,           ул. 50-лет ВЛКСМ, 20</t>
  </si>
  <si>
    <t>г. Усть-Илимск</t>
  </si>
  <si>
    <t>май 2016 г.</t>
  </si>
  <si>
    <t>06.2016-08.2016</t>
  </si>
  <si>
    <t>Ремонт помещений административного здания Усть-Илимского отделения по адресу: Иркутская обл., г. Усть-Илимск,           ул. К. Маркса, 36</t>
  </si>
  <si>
    <t>Благоустройство территории Саянского отделения по адресу: Иркутская обл., г. Саянск, м-н Мирный, 30</t>
  </si>
  <si>
    <t>Ремонт помещений административного здания Зиминского производственного участка Саянского отделения по адресу: Иркутская обл., г. Зима,                          ул. Ленина, 13</t>
  </si>
  <si>
    <t>г. Зима</t>
  </si>
  <si>
    <t>06.2016-07.2016</t>
  </si>
  <si>
    <t>Ремонт помещений административного здания Тайшетского отделения по адресу: Иркутская обл., г. Тайшет, ул. Сурнова, 6</t>
  </si>
  <si>
    <t>г. Тайшет</t>
  </si>
  <si>
    <t>Ремонт помещений административного здания Киренского отделения по адресу: Иркутская обл., г. Киренск, м-н Центральный, ул. Комарова, 26</t>
  </si>
  <si>
    <t>г. Киренск</t>
  </si>
  <si>
    <t>Ремонт помещений административного здания по адресу: г. Иркутск, ул. Мухиной, 2Г</t>
  </si>
  <si>
    <t>март 2016</t>
  </si>
  <si>
    <t>июнь 2016  сентябрь 2016</t>
  </si>
  <si>
    <t>апрель 2016</t>
  </si>
  <si>
    <t>июль 2016   сентябрь 2016</t>
  </si>
  <si>
    <t>май 2016</t>
  </si>
  <si>
    <t>май 206</t>
  </si>
  <si>
    <t>июнь 2016- январь 2016</t>
  </si>
  <si>
    <t>СМП</t>
  </si>
  <si>
    <t>рубль</t>
  </si>
  <si>
    <t>сентябрь 2016 года</t>
  </si>
  <si>
    <t>Маркетинговые исследования, лот № 2 - по заявке Заказчика</t>
  </si>
  <si>
    <t>август-сентябрь 2016 года</t>
  </si>
  <si>
    <t>СОТ</t>
  </si>
  <si>
    <t>Специальная оценка условий труда на рабочих местах</t>
  </si>
  <si>
    <t>шт.</t>
  </si>
  <si>
    <t>Обслуживание систем кондиционирования воздуха в помещениях                                      ООО "Иркутскэнергосбыт"</t>
  </si>
  <si>
    <t>796</t>
  </si>
  <si>
    <t>апрель 2016 г.</t>
  </si>
  <si>
    <t>Оказание услуг охраны имущества при его транспортировке на территории сельской местности Восточного отделения ООО "Иркутскэнергосбыт"</t>
  </si>
  <si>
    <t>620,00 руб. за одно сопровождение</t>
  </si>
  <si>
    <t>рул.</t>
  </si>
  <si>
    <t>г.Иркутск</t>
  </si>
  <si>
    <t>январь- февраль 2016</t>
  </si>
  <si>
    <t>Разработка доп. функционала и развитие ПК АСКУТЭ</t>
  </si>
  <si>
    <t xml:space="preserve">Сервисное обслуживание печатного конвертовального оборудования </t>
  </si>
  <si>
    <t>0,33 руб с НДС за один отпечатанный экземпляр (цена договора состоит из платежа за изготовленное количество экземпляров)</t>
  </si>
  <si>
    <t>ТЦ</t>
  </si>
  <si>
    <t>Купля-продажа автомобилей,
по государственной программе утилизации</t>
  </si>
  <si>
    <t>6 000 в месяц</t>
  </si>
  <si>
    <t>58 800,00                  с НДС в месяц</t>
  </si>
  <si>
    <t>1 000 в месяц</t>
  </si>
  <si>
    <t>5 600,00                                    с НДС в месяц</t>
  </si>
  <si>
    <t>2 500 в месяц</t>
  </si>
  <si>
    <t>21 000,00                                             с НДС в месяц</t>
  </si>
  <si>
    <t>4 500 в месяц</t>
  </si>
  <si>
    <t>37 800,00                                                   с НДС в месяц</t>
  </si>
  <si>
    <t>3 000 в месяц</t>
  </si>
  <si>
    <t>30 100,00                                             с НДС в месяц</t>
  </si>
  <si>
    <t>24 500,00                                          с НДС в месяц</t>
  </si>
  <si>
    <t>16 100,00                                       с НДС в месяц</t>
  </si>
  <si>
    <t>12 600,00                                    с НДС в месяц</t>
  </si>
  <si>
    <t>35 000,00                                  с НДС в месяц</t>
  </si>
  <si>
    <t>1 500 в месяц</t>
  </si>
  <si>
    <t>7 350,00                             с НДС в месяц</t>
  </si>
  <si>
    <r>
      <t xml:space="preserve">снятие показаний с индивидуальных приборов учета бытовых потребителей                            </t>
    </r>
    <r>
      <rPr>
        <b/>
        <sz val="12"/>
        <rFont val="Times New Roman"/>
        <family val="1"/>
        <charset val="204"/>
      </rPr>
      <t>Усть-Илимского отделения</t>
    </r>
  </si>
  <si>
    <t>7 350,00                               с НДС в месяц</t>
  </si>
  <si>
    <r>
      <t xml:space="preserve">снятие показаний с индивидуальных приборов учета бытовых потребителей                  </t>
    </r>
    <r>
      <rPr>
        <b/>
        <sz val="12"/>
        <rFont val="Times New Roman"/>
        <family val="1"/>
        <charset val="204"/>
      </rPr>
      <t>Усть-Кутского отделения</t>
    </r>
  </si>
  <si>
    <t>16 800,00                   с НДС в месяц</t>
  </si>
  <si>
    <t>Поставка букетов из живых цветов</t>
  </si>
  <si>
    <t>01.2016-12.2016</t>
  </si>
  <si>
    <t>октябрь 2016 г.</t>
  </si>
  <si>
    <t>01.01.2017-31.12.2017</t>
  </si>
  <si>
    <t>март 2016г</t>
  </si>
  <si>
    <t>до 31.12.2016</t>
  </si>
  <si>
    <t>март 2016 -март 2017</t>
  </si>
  <si>
    <t>март  2016 - март  2017</t>
  </si>
  <si>
    <t>Открытие возобновляемой рамочной кредитной линии с лимитом задолженности 500 000 000 (Пятьсот миллионов) руб.</t>
  </si>
  <si>
    <t xml:space="preserve">% ставка не более 14 % годовых  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</si>
  <si>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возобновляемой рамочной кредитной линии c лимитом задолженности в размере 500 000 000 рублей (Пятьсот миллионов) рублей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</si>
  <si>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задолженности в размере 590 000 000 рублей (Пятьсот девяносто миллионов) рублей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</si>
  <si>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задолженности в размере 190 000 000 рублей (Сто девяносто миллионов) рублей</t>
  </si>
  <si>
    <t>ПТО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</si>
  <si>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</si>
  <si>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</si>
  <si>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</si>
  <si>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</si>
  <si>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</si>
  <si>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</si>
  <si>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процентов.</t>
  </si>
  <si>
    <t>рублей,</t>
  </si>
  <si>
    <t>исключ. из расчета доли СМП</t>
  </si>
  <si>
    <r>
      <t xml:space="preserve">с комиссией не более 1,5% от суммы принятых платежей;
</t>
    </r>
    <r>
      <rPr>
        <sz val="12"/>
        <color rgb="FF0070C0"/>
        <rFont val="Times New Roman"/>
        <family val="1"/>
        <charset val="204"/>
      </rPr>
      <t>исключ. из расчета доли СМП</t>
    </r>
  </si>
  <si>
    <t xml:space="preserve">ПТО </t>
  </si>
  <si>
    <t>Поставка ТМЦ</t>
  </si>
  <si>
    <t>шт</t>
  </si>
  <si>
    <t>закупка у единственногго поставщика</t>
  </si>
  <si>
    <t>Участники закупки - только СМП</t>
  </si>
  <si>
    <t>(</t>
  </si>
  <si>
    <t>).</t>
  </si>
  <si>
    <t>от 21.12.2015 № 603</t>
  </si>
  <si>
    <t>Поставка средств гигиены ( туалетная бумага)</t>
  </si>
  <si>
    <t>Поставка средств гигиены (полотенца бумажные)</t>
  </si>
  <si>
    <t>Открытки на 08.03; 23.02; 09.05., открытки по случаю Дня рождения, Профессионального праздника</t>
  </si>
  <si>
    <t>43.31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</si>
  <si>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</si>
  <si>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</si>
  <si>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43.31.10</t>
  </si>
  <si>
    <t>71.12</t>
  </si>
  <si>
    <t>71.12.12</t>
  </si>
  <si>
    <t>42.99</t>
  </si>
  <si>
    <t>42.99.29</t>
  </si>
  <si>
    <t>73.11</t>
  </si>
  <si>
    <t>73.11.12</t>
  </si>
  <si>
    <t>73.1</t>
  </si>
  <si>
    <t>71.2</t>
  </si>
  <si>
    <t>71.20.19.130</t>
  </si>
  <si>
    <t>86.9</t>
  </si>
  <si>
    <t>86.90.1</t>
  </si>
  <si>
    <t>74.90</t>
  </si>
  <si>
    <t>74.90.20</t>
  </si>
  <si>
    <t>33.17</t>
  </si>
  <si>
    <t>33.12.18</t>
  </si>
  <si>
    <t>80.10</t>
  </si>
  <si>
    <t>17.22</t>
  </si>
  <si>
    <t>17.22.1</t>
  </si>
  <si>
    <t>33.12</t>
  </si>
  <si>
    <t>33.12.2</t>
  </si>
  <si>
    <t>43.29</t>
  </si>
  <si>
    <t>43.22.12.160</t>
  </si>
  <si>
    <t>47.9</t>
  </si>
  <si>
    <t>74.90.2</t>
  </si>
  <si>
    <t>45.1</t>
  </si>
  <si>
    <t>74.9</t>
  </si>
  <si>
    <t>32.99</t>
  </si>
  <si>
    <t>32.99.5</t>
  </si>
  <si>
    <t>01.19.21</t>
  </si>
  <si>
    <t>01.19.21.190</t>
  </si>
  <si>
    <t>58.19</t>
  </si>
  <si>
    <t>58.19.11</t>
  </si>
  <si>
    <t>58.19.13.120</t>
  </si>
  <si>
    <t>86.90.4</t>
  </si>
  <si>
    <t>86.90.19.140</t>
  </si>
  <si>
    <t>65.12.1</t>
  </si>
  <si>
    <t>66.19.61</t>
  </si>
  <si>
    <t>66.19.99.131</t>
  </si>
  <si>
    <t>64.92</t>
  </si>
  <si>
    <t>июнь 2016- январь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</si>
</sst>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#,##0.00_р_."/>
    <numFmt numFmtId="166" formatCode="_(* #,##0.00_);_(* \(#,##0.00\);_(* &quot;-&quot;??_);_(@_)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4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68">
    <xf numFmtId="0" fontId="0" fillId="0" borderId="0" xfId="0"/>
    <xf numFmtId="0" fontId="26" fillId="0" borderId="10" xfId="0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17" fontId="26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0" xfId="16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0" fontId="26" fillId="0" borderId="10" xfId="160" applyFont="1" applyFill="1" applyBorder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0" xfId="160" applyFont="1" applyFill="1" applyBorder="1" applyAlignment="1">
      <alignment horizontal="left" vertical="center" wrapText="1"/>
    </xf>
    <xf numFmtId="49" fontId="26" fillId="0" borderId="10" xfId="160" applyNumberFormat="1" applyFont="1" applyFill="1" applyBorder="1" applyAlignment="1">
      <alignment horizontal="center" vertical="center" wrapText="1"/>
    </xf>
    <xf numFmtId="3" fontId="26" fillId="0" borderId="10" xfId="160" applyNumberFormat="1" applyFont="1" applyFill="1" applyBorder="1" applyAlignment="1">
      <alignment horizontal="center" vertical="center" wrapText="1"/>
    </xf>
    <xf numFmtId="4" fontId="26" fillId="0" borderId="10" xfId="160" applyNumberFormat="1" applyFont="1" applyFill="1" applyBorder="1" applyAlignment="1">
      <alignment horizontal="center" vertical="center" wrapText="1"/>
    </xf>
    <xf numFmtId="49" fontId="26" fillId="0" borderId="11" xfId="160" applyNumberFormat="1" applyFont="1" applyFill="1" applyBorder="1" applyAlignment="1">
      <alignment horizontal="center" vertical="center" wrapText="1"/>
    </xf>
    <xf numFmtId="0" fontId="26" fillId="0" borderId="11" xfId="16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/>
    </xf>
    <xf numFmtId="17" fontId="26" fillId="0" borderId="10" xfId="16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4" fontId="27" fillId="0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26" fillId="0" borderId="10" xfId="173" applyFont="1" applyFill="1" applyBorder="1" applyAlignment="1">
      <alignment horizontal="center" vertical="center"/>
    </xf>
    <xf numFmtId="0" fontId="26" fillId="0" borderId="10" xfId="173" applyFont="1" applyFill="1" applyBorder="1" applyAlignment="1">
      <alignment horizontal="center" vertical="center" wrapText="1"/>
    </xf>
    <xf numFmtId="0" fontId="26" fillId="0" borderId="10" xfId="16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165" fontId="29" fillId="0" borderId="0" xfId="0" applyNumberFormat="1" applyFont="1" applyFill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center" vertical="center" wrapText="1"/>
    </xf>
    <xf numFmtId="4" fontId="26" fillId="24" borderId="10" xfId="0" applyNumberFormat="1" applyFont="1" applyFill="1" applyBorder="1" applyAlignment="1">
      <alignment horizontal="center" vertical="center" wrapText="1"/>
    </xf>
    <xf numFmtId="17" fontId="26" fillId="24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right" vertical="center" wrapText="1"/>
    </xf>
    <xf numFmtId="4" fontId="26" fillId="0" borderId="12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4" fontId="29" fillId="0" borderId="0" xfId="0" applyNumberFormat="1" applyFont="1" applyFill="1" applyAlignment="1">
      <alignment horizontal="center" vertical="center" wrapText="1"/>
    </xf>
    <xf numFmtId="164" fontId="29" fillId="0" borderId="0" xfId="0" applyNumberFormat="1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2" fontId="26" fillId="0" borderId="12" xfId="0" applyNumberFormat="1" applyFont="1" applyFill="1" applyBorder="1" applyAlignment="1">
      <alignment horizontal="right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gforum.ru/okved/kod_okved_72.2/" TargetMode="External"/><Relationship Id="rId2" Type="http://schemas.openxmlformats.org/officeDocument/2006/relationships/hyperlink" Target="http://regforum.ru/okved/kod_okved_32.30.9/" TargetMode="External"/><Relationship Id="rId1" Type="http://schemas.openxmlformats.org/officeDocument/2006/relationships/hyperlink" Target="mailto:irk_es@es.irkutskenergo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tabSelected="1" view="pageBreakPreview" topLeftCell="A79" zoomScale="75" zoomScaleNormal="57" zoomScaleSheetLayoutView="75" workbookViewId="0">
      <selection activeCell="A4" sqref="A4:O4"/>
    </sheetView>
  </sheetViews>
  <sheetFormatPr defaultColWidth="15.85546875" defaultRowHeight="15" x14ac:dyDescent="0.2"/>
  <cols>
    <col min="1" max="1" width="13" style="8" customWidth="1"/>
    <col min="2" max="2" width="19.5703125" style="8" customWidth="1"/>
    <col min="3" max="4" width="15.85546875" style="8" customWidth="1"/>
    <col min="5" max="5" width="46.140625" style="8" customWidth="1"/>
    <col min="6" max="6" width="12.28515625" style="8" customWidth="1"/>
    <col min="7" max="7" width="12.5703125" style="8" customWidth="1"/>
    <col min="8" max="8" width="23.5703125" style="8" customWidth="1"/>
    <col min="9" max="10" width="15.85546875" style="8" customWidth="1"/>
    <col min="11" max="11" width="18.28515625" style="24" customWidth="1"/>
    <col min="12" max="12" width="17.7109375" style="8" customWidth="1"/>
    <col min="13" max="13" width="19.7109375" style="8" customWidth="1"/>
    <col min="14" max="14" width="26" style="8" customWidth="1"/>
    <col min="15" max="15" width="14.28515625" style="8" customWidth="1"/>
    <col min="16" max="16384" width="15.85546875" style="8"/>
  </cols>
  <sheetData>
    <row r="1" spans="1:16" ht="18.75" x14ac:dyDescent="0.2">
      <c r="N1" s="25" t="s">
        <v>41</v>
      </c>
    </row>
    <row r="2" spans="1:16" ht="18.75" x14ac:dyDescent="0.2">
      <c r="N2" s="25" t="s">
        <v>42</v>
      </c>
    </row>
    <row r="3" spans="1:16" ht="18.75" x14ac:dyDescent="0.2">
      <c r="N3" s="25" t="s">
        <v>216</v>
      </c>
    </row>
    <row r="4" spans="1:16" ht="20.25" x14ac:dyDescent="0.2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61"/>
      <c r="M4" s="59"/>
      <c r="N4" s="59"/>
      <c r="O4" s="59"/>
    </row>
    <row r="5" spans="1:16" ht="18.75" x14ac:dyDescent="0.2">
      <c r="A5" s="26"/>
      <c r="B5" s="27"/>
      <c r="C5" s="26"/>
      <c r="D5" s="26"/>
      <c r="E5" s="26"/>
      <c r="F5" s="26"/>
      <c r="G5" s="26"/>
      <c r="H5" s="26"/>
      <c r="I5" s="26"/>
      <c r="J5" s="26"/>
      <c r="K5" s="28"/>
      <c r="L5" s="29"/>
      <c r="M5" s="26"/>
      <c r="N5" s="26"/>
      <c r="O5" s="26"/>
    </row>
    <row r="6" spans="1:16" ht="18.75" x14ac:dyDescent="0.2">
      <c r="A6" s="62" t="s">
        <v>17</v>
      </c>
      <c r="B6" s="62"/>
      <c r="C6" s="62"/>
      <c r="D6" s="62"/>
      <c r="E6" s="62"/>
      <c r="F6" s="62"/>
      <c r="G6" s="62"/>
      <c r="H6" s="62"/>
      <c r="I6" s="62" t="s">
        <v>24</v>
      </c>
      <c r="J6" s="62"/>
      <c r="K6" s="62"/>
      <c r="L6" s="62"/>
      <c r="M6" s="62"/>
      <c r="N6" s="62"/>
      <c r="O6" s="62"/>
      <c r="P6" s="30"/>
    </row>
    <row r="7" spans="1:16" ht="18.75" x14ac:dyDescent="0.2">
      <c r="A7" s="62" t="s">
        <v>18</v>
      </c>
      <c r="B7" s="62"/>
      <c r="C7" s="62"/>
      <c r="D7" s="62"/>
      <c r="E7" s="62"/>
      <c r="F7" s="62"/>
      <c r="G7" s="62"/>
      <c r="H7" s="62"/>
      <c r="I7" s="62" t="s">
        <v>25</v>
      </c>
      <c r="J7" s="62"/>
      <c r="K7" s="62"/>
      <c r="L7" s="62"/>
      <c r="M7" s="62"/>
      <c r="N7" s="62"/>
      <c r="O7" s="62"/>
      <c r="P7" s="30"/>
    </row>
    <row r="8" spans="1:16" ht="18.75" x14ac:dyDescent="0.2">
      <c r="A8" s="62" t="s">
        <v>19</v>
      </c>
      <c r="B8" s="62"/>
      <c r="C8" s="62"/>
      <c r="D8" s="62"/>
      <c r="E8" s="62"/>
      <c r="F8" s="62"/>
      <c r="G8" s="62"/>
      <c r="H8" s="62"/>
      <c r="I8" s="62" t="s">
        <v>26</v>
      </c>
      <c r="J8" s="62"/>
      <c r="K8" s="62"/>
      <c r="L8" s="62"/>
      <c r="M8" s="62"/>
      <c r="N8" s="62"/>
      <c r="O8" s="62"/>
      <c r="P8" s="30"/>
    </row>
    <row r="9" spans="1:16" ht="18.75" x14ac:dyDescent="0.2">
      <c r="A9" s="62" t="s">
        <v>20</v>
      </c>
      <c r="B9" s="62"/>
      <c r="C9" s="62"/>
      <c r="D9" s="62"/>
      <c r="E9" s="62"/>
      <c r="F9" s="62"/>
      <c r="G9" s="62"/>
      <c r="H9" s="62"/>
      <c r="I9" s="62" t="s">
        <v>27</v>
      </c>
      <c r="J9" s="62"/>
      <c r="K9" s="62"/>
      <c r="L9" s="62"/>
      <c r="M9" s="62"/>
      <c r="N9" s="62"/>
      <c r="O9" s="62"/>
      <c r="P9" s="30"/>
    </row>
    <row r="10" spans="1:16" ht="18.75" x14ac:dyDescent="0.2">
      <c r="A10" s="62" t="s">
        <v>21</v>
      </c>
      <c r="B10" s="62"/>
      <c r="C10" s="62"/>
      <c r="D10" s="62"/>
      <c r="E10" s="62"/>
      <c r="F10" s="62"/>
      <c r="G10" s="62"/>
      <c r="H10" s="62"/>
      <c r="I10" s="62">
        <v>3808166404</v>
      </c>
      <c r="J10" s="62"/>
      <c r="K10" s="62"/>
      <c r="L10" s="62"/>
      <c r="M10" s="62"/>
      <c r="N10" s="62"/>
      <c r="O10" s="62"/>
      <c r="P10" s="30"/>
    </row>
    <row r="11" spans="1:16" ht="18.75" x14ac:dyDescent="0.2">
      <c r="A11" s="62" t="s">
        <v>22</v>
      </c>
      <c r="B11" s="62"/>
      <c r="C11" s="62"/>
      <c r="D11" s="62"/>
      <c r="E11" s="62"/>
      <c r="F11" s="62"/>
      <c r="G11" s="62"/>
      <c r="H11" s="62"/>
      <c r="I11" s="62">
        <v>381201001</v>
      </c>
      <c r="J11" s="62"/>
      <c r="K11" s="62"/>
      <c r="L11" s="62"/>
      <c r="M11" s="62"/>
      <c r="N11" s="62"/>
      <c r="O11" s="62"/>
      <c r="P11" s="30"/>
    </row>
    <row r="12" spans="1:16" ht="18.75" x14ac:dyDescent="0.2">
      <c r="A12" s="62" t="s">
        <v>23</v>
      </c>
      <c r="B12" s="62"/>
      <c r="C12" s="62"/>
      <c r="D12" s="62"/>
      <c r="E12" s="62"/>
      <c r="F12" s="62"/>
      <c r="G12" s="62"/>
      <c r="H12" s="62"/>
      <c r="I12" s="62">
        <v>25401380000</v>
      </c>
      <c r="J12" s="62"/>
      <c r="K12" s="62"/>
      <c r="L12" s="62"/>
      <c r="M12" s="62"/>
      <c r="N12" s="62"/>
      <c r="O12" s="62"/>
      <c r="P12" s="30"/>
    </row>
    <row r="13" spans="1:16" ht="18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/>
    </row>
    <row r="14" spans="1:16" ht="18.75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5"/>
      <c r="M14" s="63"/>
      <c r="N14" s="63"/>
      <c r="O14" s="63"/>
      <c r="P14" s="30"/>
    </row>
    <row r="15" spans="1:16" ht="15.75" x14ac:dyDescent="0.2">
      <c r="A15" s="57" t="s">
        <v>0</v>
      </c>
      <c r="B15" s="57" t="s">
        <v>28</v>
      </c>
      <c r="C15" s="57" t="s">
        <v>221</v>
      </c>
      <c r="D15" s="57" t="s">
        <v>222</v>
      </c>
      <c r="E15" s="57" t="s">
        <v>1</v>
      </c>
      <c r="F15" s="57"/>
      <c r="G15" s="57"/>
      <c r="H15" s="57"/>
      <c r="I15" s="57"/>
      <c r="J15" s="57"/>
      <c r="K15" s="57"/>
      <c r="L15" s="57"/>
      <c r="M15" s="57"/>
      <c r="N15" s="57" t="s">
        <v>15</v>
      </c>
      <c r="O15" s="57" t="s">
        <v>9</v>
      </c>
      <c r="P15" s="57" t="s">
        <v>16</v>
      </c>
    </row>
    <row r="16" spans="1:16" ht="53.45" customHeight="1" x14ac:dyDescent="0.2">
      <c r="A16" s="57"/>
      <c r="B16" s="57"/>
      <c r="C16" s="57"/>
      <c r="D16" s="57"/>
      <c r="E16" s="57" t="s">
        <v>2</v>
      </c>
      <c r="F16" s="57" t="s">
        <v>3</v>
      </c>
      <c r="G16" s="57"/>
      <c r="H16" s="57" t="s">
        <v>11</v>
      </c>
      <c r="I16" s="57" t="s">
        <v>5</v>
      </c>
      <c r="J16" s="57"/>
      <c r="K16" s="58" t="s">
        <v>6</v>
      </c>
      <c r="L16" s="57" t="s">
        <v>7</v>
      </c>
      <c r="M16" s="57"/>
      <c r="N16" s="57"/>
      <c r="O16" s="57"/>
      <c r="P16" s="57"/>
    </row>
    <row r="17" spans="1:16" ht="141.75" x14ac:dyDescent="0.2">
      <c r="A17" s="57"/>
      <c r="B17" s="57"/>
      <c r="C17" s="57"/>
      <c r="D17" s="57"/>
      <c r="E17" s="57"/>
      <c r="F17" s="1" t="s">
        <v>14</v>
      </c>
      <c r="G17" s="1" t="s">
        <v>4</v>
      </c>
      <c r="H17" s="57"/>
      <c r="I17" s="1" t="s">
        <v>38</v>
      </c>
      <c r="J17" s="1" t="s">
        <v>4</v>
      </c>
      <c r="K17" s="58"/>
      <c r="L17" s="1" t="s">
        <v>12</v>
      </c>
      <c r="M17" s="1" t="s">
        <v>8</v>
      </c>
      <c r="N17" s="57"/>
      <c r="O17" s="1" t="s">
        <v>10</v>
      </c>
      <c r="P17" s="57"/>
    </row>
    <row r="18" spans="1:16" ht="15.75" x14ac:dyDescent="0.2">
      <c r="A18" s="1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1">
        <v>8</v>
      </c>
      <c r="I18" s="1">
        <v>9</v>
      </c>
      <c r="J18" s="1">
        <v>10</v>
      </c>
      <c r="K18" s="1">
        <v>11</v>
      </c>
      <c r="L18" s="1">
        <v>12</v>
      </c>
      <c r="M18" s="1">
        <v>13</v>
      </c>
      <c r="N18" s="1">
        <v>14</v>
      </c>
      <c r="O18" s="1">
        <v>15</v>
      </c>
      <c r="P18" s="1">
        <v>16</v>
      </c>
    </row>
    <row r="19" spans="1:16" s="23" customFormat="1" ht="47.25" x14ac:dyDescent="0.2">
      <c r="A19" s="1">
        <v>1</v>
      </c>
      <c r="B19" s="1" t="s">
        <v>84</v>
      </c>
      <c r="C19" s="1" t="s">
        <v>220</v>
      </c>
      <c r="D19" s="1" t="s">
        <v>223</v>
      </c>
      <c r="E19" s="1" t="s">
        <v>105</v>
      </c>
      <c r="F19" s="34">
        <v>55</v>
      </c>
      <c r="G19" s="1" t="s">
        <v>85</v>
      </c>
      <c r="H19" s="1" t="s">
        <v>45</v>
      </c>
      <c r="I19" s="10">
        <v>25701000</v>
      </c>
      <c r="J19" s="1" t="s">
        <v>35</v>
      </c>
      <c r="K19" s="5">
        <v>2961800</v>
      </c>
      <c r="L19" s="1" t="s">
        <v>106</v>
      </c>
      <c r="M19" s="1" t="s">
        <v>107</v>
      </c>
      <c r="N19" s="1" t="s">
        <v>29</v>
      </c>
      <c r="O19" s="1" t="s">
        <v>48</v>
      </c>
      <c r="P19" s="42" t="s">
        <v>213</v>
      </c>
    </row>
    <row r="20" spans="1:16" s="23" customFormat="1" ht="41.25" customHeight="1" x14ac:dyDescent="0.2">
      <c r="A20" s="1">
        <f>A19+1</f>
        <v>2</v>
      </c>
      <c r="B20" s="1" t="s">
        <v>84</v>
      </c>
      <c r="C20" s="55" t="s">
        <v>220</v>
      </c>
      <c r="D20" s="55" t="s">
        <v>223</v>
      </c>
      <c r="E20" s="1" t="s">
        <v>108</v>
      </c>
      <c r="F20" s="1">
        <v>55</v>
      </c>
      <c r="G20" s="1" t="s">
        <v>85</v>
      </c>
      <c r="H20" s="1" t="s">
        <v>45</v>
      </c>
      <c r="I20" s="10">
        <v>25701000</v>
      </c>
      <c r="J20" s="1" t="s">
        <v>35</v>
      </c>
      <c r="K20" s="5">
        <v>2714000</v>
      </c>
      <c r="L20" s="1" t="s">
        <v>106</v>
      </c>
      <c r="M20" s="1" t="s">
        <v>107</v>
      </c>
      <c r="N20" s="1" t="s">
        <v>29</v>
      </c>
      <c r="O20" s="1" t="s">
        <v>48</v>
      </c>
      <c r="P20" s="42" t="s">
        <v>213</v>
      </c>
    </row>
    <row r="21" spans="1:16" s="23" customFormat="1" ht="47.25" x14ac:dyDescent="0.2">
      <c r="A21" s="1">
        <f t="shared" ref="A21:A82" si="0">A20+1</f>
        <v>3</v>
      </c>
      <c r="B21" s="1" t="s">
        <v>84</v>
      </c>
      <c r="C21" s="55" t="s">
        <v>220</v>
      </c>
      <c r="D21" s="55" t="s">
        <v>223</v>
      </c>
      <c r="E21" s="1" t="s">
        <v>109</v>
      </c>
      <c r="F21" s="1">
        <v>55</v>
      </c>
      <c r="G21" s="1" t="s">
        <v>85</v>
      </c>
      <c r="H21" s="1" t="s">
        <v>45</v>
      </c>
      <c r="I21" s="10">
        <v>25701000</v>
      </c>
      <c r="J21" s="1" t="s">
        <v>35</v>
      </c>
      <c r="K21" s="5">
        <v>944000</v>
      </c>
      <c r="L21" s="1" t="s">
        <v>110</v>
      </c>
      <c r="M21" s="1" t="s">
        <v>111</v>
      </c>
      <c r="N21" s="1" t="s">
        <v>29</v>
      </c>
      <c r="O21" s="1" t="s">
        <v>48</v>
      </c>
      <c r="P21" s="42" t="s">
        <v>213</v>
      </c>
    </row>
    <row r="22" spans="1:16" s="23" customFormat="1" ht="47.25" x14ac:dyDescent="0.2">
      <c r="A22" s="1">
        <f t="shared" si="0"/>
        <v>4</v>
      </c>
      <c r="B22" s="1" t="s">
        <v>84</v>
      </c>
      <c r="C22" s="55" t="s">
        <v>220</v>
      </c>
      <c r="D22" s="55" t="s">
        <v>223</v>
      </c>
      <c r="E22" s="1" t="s">
        <v>112</v>
      </c>
      <c r="F22" s="1">
        <v>55</v>
      </c>
      <c r="G22" s="1" t="s">
        <v>85</v>
      </c>
      <c r="H22" s="1" t="s">
        <v>45</v>
      </c>
      <c r="I22" s="10">
        <v>25701000</v>
      </c>
      <c r="J22" s="1" t="s">
        <v>35</v>
      </c>
      <c r="K22" s="5">
        <v>1475000</v>
      </c>
      <c r="L22" s="1" t="s">
        <v>113</v>
      </c>
      <c r="M22" s="1" t="s">
        <v>114</v>
      </c>
      <c r="N22" s="1" t="s">
        <v>29</v>
      </c>
      <c r="O22" s="1" t="s">
        <v>48</v>
      </c>
      <c r="P22" s="42" t="s">
        <v>213</v>
      </c>
    </row>
    <row r="23" spans="1:16" s="23" customFormat="1" ht="63" x14ac:dyDescent="0.2">
      <c r="A23" s="1">
        <f t="shared" si="0"/>
        <v>5</v>
      </c>
      <c r="B23" s="1" t="s">
        <v>84</v>
      </c>
      <c r="C23" s="55" t="s">
        <v>220</v>
      </c>
      <c r="D23" s="55" t="s">
        <v>223</v>
      </c>
      <c r="E23" s="1" t="s">
        <v>115</v>
      </c>
      <c r="F23" s="1">
        <v>55</v>
      </c>
      <c r="G23" s="1" t="s">
        <v>85</v>
      </c>
      <c r="H23" s="1" t="s">
        <v>45</v>
      </c>
      <c r="I23" s="10">
        <v>25618151</v>
      </c>
      <c r="J23" s="1" t="s">
        <v>116</v>
      </c>
      <c r="K23" s="5">
        <v>1180000</v>
      </c>
      <c r="L23" s="1" t="s">
        <v>117</v>
      </c>
      <c r="M23" s="1" t="s">
        <v>118</v>
      </c>
      <c r="N23" s="1" t="s">
        <v>29</v>
      </c>
      <c r="O23" s="1" t="s">
        <v>48</v>
      </c>
      <c r="P23" s="42" t="s">
        <v>213</v>
      </c>
    </row>
    <row r="24" spans="1:16" s="23" customFormat="1" ht="78.75" x14ac:dyDescent="0.2">
      <c r="A24" s="1">
        <f t="shared" si="0"/>
        <v>6</v>
      </c>
      <c r="B24" s="1" t="s">
        <v>84</v>
      </c>
      <c r="C24" s="55" t="s">
        <v>220</v>
      </c>
      <c r="D24" s="55" t="s">
        <v>223</v>
      </c>
      <c r="E24" s="1" t="s">
        <v>119</v>
      </c>
      <c r="F24" s="1">
        <v>55</v>
      </c>
      <c r="G24" s="1" t="s">
        <v>85</v>
      </c>
      <c r="H24" s="1" t="s">
        <v>45</v>
      </c>
      <c r="I24" s="10">
        <v>25825000</v>
      </c>
      <c r="J24" s="1" t="s">
        <v>120</v>
      </c>
      <c r="K24" s="5">
        <v>1003000</v>
      </c>
      <c r="L24" s="1" t="s">
        <v>121</v>
      </c>
      <c r="M24" s="1" t="s">
        <v>122</v>
      </c>
      <c r="N24" s="1" t="s">
        <v>29</v>
      </c>
      <c r="O24" s="1" t="s">
        <v>48</v>
      </c>
      <c r="P24" s="42" t="s">
        <v>213</v>
      </c>
    </row>
    <row r="25" spans="1:16" s="23" customFormat="1" ht="63" x14ac:dyDescent="0.2">
      <c r="A25" s="1">
        <f t="shared" si="0"/>
        <v>7</v>
      </c>
      <c r="B25" s="1" t="s">
        <v>84</v>
      </c>
      <c r="C25" s="55" t="s">
        <v>220</v>
      </c>
      <c r="D25" s="55" t="s">
        <v>223</v>
      </c>
      <c r="E25" s="1" t="s">
        <v>123</v>
      </c>
      <c r="F25" s="1">
        <v>55</v>
      </c>
      <c r="G25" s="1" t="s">
        <v>85</v>
      </c>
      <c r="H25" s="1" t="s">
        <v>45</v>
      </c>
      <c r="I25" s="10">
        <v>25642100</v>
      </c>
      <c r="J25" s="1" t="s">
        <v>124</v>
      </c>
      <c r="K25" s="5">
        <v>3009000</v>
      </c>
      <c r="L25" s="1" t="s">
        <v>125</v>
      </c>
      <c r="M25" s="1" t="s">
        <v>126</v>
      </c>
      <c r="N25" s="1" t="s">
        <v>29</v>
      </c>
      <c r="O25" s="1" t="s">
        <v>48</v>
      </c>
      <c r="P25" s="42" t="s">
        <v>213</v>
      </c>
    </row>
    <row r="26" spans="1:16" s="23" customFormat="1" ht="63" x14ac:dyDescent="0.2">
      <c r="A26" s="1">
        <f t="shared" si="0"/>
        <v>8</v>
      </c>
      <c r="B26" s="1" t="s">
        <v>84</v>
      </c>
      <c r="C26" s="55" t="s">
        <v>220</v>
      </c>
      <c r="D26" s="55" t="s">
        <v>223</v>
      </c>
      <c r="E26" s="1" t="s">
        <v>127</v>
      </c>
      <c r="F26" s="1">
        <v>55</v>
      </c>
      <c r="G26" s="1" t="s">
        <v>85</v>
      </c>
      <c r="H26" s="1" t="s">
        <v>45</v>
      </c>
      <c r="I26" s="10">
        <v>25642100</v>
      </c>
      <c r="J26" s="1" t="s">
        <v>124</v>
      </c>
      <c r="K26" s="5">
        <v>1416000</v>
      </c>
      <c r="L26" s="1" t="s">
        <v>117</v>
      </c>
      <c r="M26" s="1" t="s">
        <v>118</v>
      </c>
      <c r="N26" s="1" t="s">
        <v>29</v>
      </c>
      <c r="O26" s="1" t="s">
        <v>48</v>
      </c>
      <c r="P26" s="42" t="s">
        <v>213</v>
      </c>
    </row>
    <row r="27" spans="1:16" s="23" customFormat="1" ht="47.25" x14ac:dyDescent="0.2">
      <c r="A27" s="1">
        <f t="shared" si="0"/>
        <v>9</v>
      </c>
      <c r="B27" s="1" t="s">
        <v>84</v>
      </c>
      <c r="C27" s="55" t="s">
        <v>220</v>
      </c>
      <c r="D27" s="55" t="s">
        <v>223</v>
      </c>
      <c r="E27" s="1" t="s">
        <v>128</v>
      </c>
      <c r="F27" s="1">
        <v>55</v>
      </c>
      <c r="G27" s="1" t="s">
        <v>85</v>
      </c>
      <c r="H27" s="1" t="s">
        <v>45</v>
      </c>
      <c r="I27" s="10">
        <v>25726000</v>
      </c>
      <c r="J27" s="1" t="s">
        <v>86</v>
      </c>
      <c r="K27" s="5">
        <v>3068000</v>
      </c>
      <c r="L27" s="1" t="s">
        <v>125</v>
      </c>
      <c r="M27" s="1" t="s">
        <v>126</v>
      </c>
      <c r="N27" s="1" t="s">
        <v>29</v>
      </c>
      <c r="O27" s="1" t="s">
        <v>48</v>
      </c>
      <c r="P27" s="42" t="s">
        <v>213</v>
      </c>
    </row>
    <row r="28" spans="1:16" s="23" customFormat="1" ht="78.75" x14ac:dyDescent="0.2">
      <c r="A28" s="1">
        <f t="shared" si="0"/>
        <v>10</v>
      </c>
      <c r="B28" s="1" t="s">
        <v>84</v>
      </c>
      <c r="C28" s="55" t="s">
        <v>220</v>
      </c>
      <c r="D28" s="55" t="s">
        <v>223</v>
      </c>
      <c r="E28" s="1" t="s">
        <v>129</v>
      </c>
      <c r="F28" s="1">
        <v>55</v>
      </c>
      <c r="G28" s="1" t="s">
        <v>85</v>
      </c>
      <c r="H28" s="1" t="s">
        <v>45</v>
      </c>
      <c r="I28" s="10">
        <v>25720000</v>
      </c>
      <c r="J28" s="1" t="s">
        <v>130</v>
      </c>
      <c r="K28" s="5">
        <v>944000</v>
      </c>
      <c r="L28" s="1" t="s">
        <v>125</v>
      </c>
      <c r="M28" s="1" t="s">
        <v>131</v>
      </c>
      <c r="N28" s="1" t="s">
        <v>29</v>
      </c>
      <c r="O28" s="1" t="s">
        <v>48</v>
      </c>
      <c r="P28" s="42" t="s">
        <v>213</v>
      </c>
    </row>
    <row r="29" spans="1:16" s="23" customFormat="1" ht="47.25" x14ac:dyDescent="0.2">
      <c r="A29" s="1">
        <f t="shared" si="0"/>
        <v>11</v>
      </c>
      <c r="B29" s="1" t="s">
        <v>84</v>
      </c>
      <c r="C29" s="55" t="s">
        <v>220</v>
      </c>
      <c r="D29" s="55" t="s">
        <v>223</v>
      </c>
      <c r="E29" s="1" t="s">
        <v>132</v>
      </c>
      <c r="F29" s="1">
        <v>55</v>
      </c>
      <c r="G29" s="1" t="s">
        <v>85</v>
      </c>
      <c r="H29" s="1" t="s">
        <v>45</v>
      </c>
      <c r="I29" s="10">
        <v>25636101</v>
      </c>
      <c r="J29" s="1" t="s">
        <v>133</v>
      </c>
      <c r="K29" s="5">
        <v>1770000</v>
      </c>
      <c r="L29" s="1" t="s">
        <v>125</v>
      </c>
      <c r="M29" s="1" t="s">
        <v>131</v>
      </c>
      <c r="N29" s="1" t="s">
        <v>29</v>
      </c>
      <c r="O29" s="1" t="s">
        <v>48</v>
      </c>
      <c r="P29" s="42" t="s">
        <v>213</v>
      </c>
    </row>
    <row r="30" spans="1:16" s="23" customFormat="1" ht="63" x14ac:dyDescent="0.2">
      <c r="A30" s="1">
        <f t="shared" si="0"/>
        <v>12</v>
      </c>
      <c r="B30" s="1" t="s">
        <v>84</v>
      </c>
      <c r="C30" s="55" t="s">
        <v>220</v>
      </c>
      <c r="D30" s="55" t="s">
        <v>223</v>
      </c>
      <c r="E30" s="1" t="s">
        <v>134</v>
      </c>
      <c r="F30" s="1">
        <v>55</v>
      </c>
      <c r="G30" s="1" t="s">
        <v>85</v>
      </c>
      <c r="H30" s="1" t="s">
        <v>45</v>
      </c>
      <c r="I30" s="10">
        <v>25620101</v>
      </c>
      <c r="J30" s="1" t="s">
        <v>135</v>
      </c>
      <c r="K30" s="5">
        <v>1062000</v>
      </c>
      <c r="L30" s="1" t="s">
        <v>117</v>
      </c>
      <c r="M30" s="1" t="s">
        <v>118</v>
      </c>
      <c r="N30" s="1" t="s">
        <v>29</v>
      </c>
      <c r="O30" s="1" t="s">
        <v>48</v>
      </c>
      <c r="P30" s="42" t="s">
        <v>213</v>
      </c>
    </row>
    <row r="31" spans="1:16" s="23" customFormat="1" ht="47.25" x14ac:dyDescent="0.2">
      <c r="A31" s="1">
        <f t="shared" si="0"/>
        <v>13</v>
      </c>
      <c r="B31" s="1" t="s">
        <v>84</v>
      </c>
      <c r="C31" s="55" t="s">
        <v>220</v>
      </c>
      <c r="D31" s="55" t="s">
        <v>223</v>
      </c>
      <c r="E31" s="1" t="s">
        <v>136</v>
      </c>
      <c r="F31" s="1">
        <v>55</v>
      </c>
      <c r="G31" s="1" t="s">
        <v>85</v>
      </c>
      <c r="H31" s="1" t="s">
        <v>45</v>
      </c>
      <c r="I31" s="10">
        <v>25620101</v>
      </c>
      <c r="J31" s="1" t="s">
        <v>35</v>
      </c>
      <c r="K31" s="5">
        <v>1180000</v>
      </c>
      <c r="L31" s="1" t="s">
        <v>121</v>
      </c>
      <c r="M31" s="1" t="s">
        <v>122</v>
      </c>
      <c r="N31" s="1" t="s">
        <v>29</v>
      </c>
      <c r="O31" s="1" t="s">
        <v>48</v>
      </c>
      <c r="P31" s="42" t="s">
        <v>213</v>
      </c>
    </row>
    <row r="32" spans="1:16" s="23" customFormat="1" ht="47.25" x14ac:dyDescent="0.2">
      <c r="A32" s="1">
        <f t="shared" si="0"/>
        <v>14</v>
      </c>
      <c r="B32" s="13" t="s">
        <v>84</v>
      </c>
      <c r="C32" s="55" t="s">
        <v>220</v>
      </c>
      <c r="D32" s="55" t="s">
        <v>223</v>
      </c>
      <c r="E32" s="13" t="s">
        <v>87</v>
      </c>
      <c r="F32" s="36">
        <v>796</v>
      </c>
      <c r="G32" s="37" t="s">
        <v>34</v>
      </c>
      <c r="H32" s="13">
        <v>1000</v>
      </c>
      <c r="I32" s="11">
        <v>25000000</v>
      </c>
      <c r="J32" s="13" t="s">
        <v>46</v>
      </c>
      <c r="K32" s="18">
        <v>25027000</v>
      </c>
      <c r="L32" s="16" t="s">
        <v>137</v>
      </c>
      <c r="M32" s="38" t="s">
        <v>138</v>
      </c>
      <c r="N32" s="13" t="s">
        <v>29</v>
      </c>
      <c r="O32" s="13" t="s">
        <v>48</v>
      </c>
      <c r="P32" s="42" t="s">
        <v>213</v>
      </c>
    </row>
    <row r="33" spans="1:16" s="23" customFormat="1" ht="47.25" x14ac:dyDescent="0.2">
      <c r="A33" s="1">
        <f t="shared" si="0"/>
        <v>15</v>
      </c>
      <c r="B33" s="13" t="s">
        <v>84</v>
      </c>
      <c r="C33" s="55" t="s">
        <v>220</v>
      </c>
      <c r="D33" s="55" t="s">
        <v>223</v>
      </c>
      <c r="E33" s="13" t="s">
        <v>88</v>
      </c>
      <c r="F33" s="36">
        <v>796</v>
      </c>
      <c r="G33" s="37" t="s">
        <v>34</v>
      </c>
      <c r="H33" s="13">
        <v>800</v>
      </c>
      <c r="I33" s="11">
        <v>25000000</v>
      </c>
      <c r="J33" s="13" t="s">
        <v>46</v>
      </c>
      <c r="K33" s="18">
        <v>5000000</v>
      </c>
      <c r="L33" s="16" t="s">
        <v>139</v>
      </c>
      <c r="M33" s="38" t="s">
        <v>140</v>
      </c>
      <c r="N33" s="13" t="s">
        <v>29</v>
      </c>
      <c r="O33" s="13" t="s">
        <v>48</v>
      </c>
      <c r="P33" s="42" t="s">
        <v>213</v>
      </c>
    </row>
    <row r="34" spans="1:16" s="23" customFormat="1" ht="47.25" x14ac:dyDescent="0.2">
      <c r="A34" s="1">
        <f t="shared" si="0"/>
        <v>16</v>
      </c>
      <c r="B34" s="13" t="s">
        <v>84</v>
      </c>
      <c r="C34" s="13" t="s">
        <v>224</v>
      </c>
      <c r="D34" s="13" t="s">
        <v>225</v>
      </c>
      <c r="E34" s="13" t="s">
        <v>89</v>
      </c>
      <c r="F34" s="16" t="s">
        <v>90</v>
      </c>
      <c r="G34" s="13" t="s">
        <v>91</v>
      </c>
      <c r="H34" s="13">
        <v>700</v>
      </c>
      <c r="I34" s="11">
        <v>25628000</v>
      </c>
      <c r="J34" s="13" t="s">
        <v>92</v>
      </c>
      <c r="K34" s="18">
        <v>1000000</v>
      </c>
      <c r="L34" s="19" t="s">
        <v>137</v>
      </c>
      <c r="M34" s="19" t="s">
        <v>141</v>
      </c>
      <c r="N34" s="13" t="s">
        <v>29</v>
      </c>
      <c r="O34" s="13" t="s">
        <v>48</v>
      </c>
      <c r="P34" s="42"/>
    </row>
    <row r="35" spans="1:16" s="23" customFormat="1" ht="47.25" x14ac:dyDescent="0.2">
      <c r="A35" s="1">
        <f t="shared" si="0"/>
        <v>17</v>
      </c>
      <c r="B35" s="13" t="s">
        <v>84</v>
      </c>
      <c r="C35" s="13" t="s">
        <v>226</v>
      </c>
      <c r="D35" s="13" t="s">
        <v>227</v>
      </c>
      <c r="E35" s="13" t="s">
        <v>93</v>
      </c>
      <c r="F35" s="16" t="s">
        <v>90</v>
      </c>
      <c r="G35" s="13" t="s">
        <v>91</v>
      </c>
      <c r="H35" s="13">
        <v>700</v>
      </c>
      <c r="I35" s="11">
        <v>25628000</v>
      </c>
      <c r="J35" s="13" t="s">
        <v>92</v>
      </c>
      <c r="K35" s="18">
        <v>19200000</v>
      </c>
      <c r="L35" s="19" t="s">
        <v>142</v>
      </c>
      <c r="M35" s="20" t="s">
        <v>263</v>
      </c>
      <c r="N35" s="13" t="s">
        <v>29</v>
      </c>
      <c r="O35" s="13" t="s">
        <v>48</v>
      </c>
      <c r="P35" s="42" t="s">
        <v>213</v>
      </c>
    </row>
    <row r="36" spans="1:16" s="23" customFormat="1" ht="47.25" x14ac:dyDescent="0.2">
      <c r="A36" s="1">
        <f t="shared" si="0"/>
        <v>18</v>
      </c>
      <c r="B36" s="1" t="s">
        <v>43</v>
      </c>
      <c r="C36" s="1" t="s">
        <v>228</v>
      </c>
      <c r="D36" s="1" t="s">
        <v>229</v>
      </c>
      <c r="E36" s="1" t="s">
        <v>44</v>
      </c>
      <c r="F36" s="1">
        <v>383</v>
      </c>
      <c r="G36" s="1" t="s">
        <v>145</v>
      </c>
      <c r="H36" s="1" t="s">
        <v>45</v>
      </c>
      <c r="I36" s="1">
        <v>25000000</v>
      </c>
      <c r="J36" s="1" t="s">
        <v>46</v>
      </c>
      <c r="K36" s="18">
        <v>300000</v>
      </c>
      <c r="L36" s="1" t="s">
        <v>146</v>
      </c>
      <c r="M36" s="1" t="s">
        <v>47</v>
      </c>
      <c r="N36" s="1" t="s">
        <v>29</v>
      </c>
      <c r="O36" s="1" t="s">
        <v>32</v>
      </c>
      <c r="P36" s="1"/>
    </row>
    <row r="37" spans="1:16" s="23" customFormat="1" ht="31.5" x14ac:dyDescent="0.2">
      <c r="A37" s="1">
        <f t="shared" si="0"/>
        <v>19</v>
      </c>
      <c r="B37" s="1" t="s">
        <v>43</v>
      </c>
      <c r="C37" s="55" t="s">
        <v>228</v>
      </c>
      <c r="D37" s="55" t="s">
        <v>229</v>
      </c>
      <c r="E37" s="1" t="s">
        <v>147</v>
      </c>
      <c r="F37" s="1">
        <v>383</v>
      </c>
      <c r="G37" s="1" t="s">
        <v>145</v>
      </c>
      <c r="H37" s="1" t="s">
        <v>45</v>
      </c>
      <c r="I37" s="1">
        <v>25000000</v>
      </c>
      <c r="J37" s="1" t="s">
        <v>46</v>
      </c>
      <c r="K37" s="5">
        <v>200000</v>
      </c>
      <c r="L37" s="1" t="s">
        <v>146</v>
      </c>
      <c r="M37" s="1" t="s">
        <v>53</v>
      </c>
      <c r="N37" s="1" t="s">
        <v>29</v>
      </c>
      <c r="O37" s="1" t="s">
        <v>32</v>
      </c>
      <c r="P37" s="1"/>
    </row>
    <row r="38" spans="1:16" s="23" customFormat="1" ht="110.25" x14ac:dyDescent="0.2">
      <c r="A38" s="1">
        <f t="shared" si="0"/>
        <v>20</v>
      </c>
      <c r="B38" s="1" t="s">
        <v>43</v>
      </c>
      <c r="C38" s="1" t="s">
        <v>230</v>
      </c>
      <c r="D38" s="1" t="s">
        <v>230</v>
      </c>
      <c r="E38" s="1" t="s">
        <v>49</v>
      </c>
      <c r="F38" s="1">
        <v>744</v>
      </c>
      <c r="G38" s="1" t="s">
        <v>50</v>
      </c>
      <c r="H38" s="1" t="s">
        <v>51</v>
      </c>
      <c r="I38" s="1">
        <v>25000000</v>
      </c>
      <c r="J38" s="1" t="s">
        <v>46</v>
      </c>
      <c r="K38" s="3" t="s">
        <v>52</v>
      </c>
      <c r="L38" s="1" t="s">
        <v>148</v>
      </c>
      <c r="M38" s="1" t="s">
        <v>53</v>
      </c>
      <c r="N38" s="1" t="s">
        <v>54</v>
      </c>
      <c r="O38" s="1" t="s">
        <v>32</v>
      </c>
      <c r="P38" s="1"/>
    </row>
    <row r="39" spans="1:16" s="23" customFormat="1" ht="31.5" x14ac:dyDescent="0.2">
      <c r="A39" s="1">
        <f t="shared" si="0"/>
        <v>21</v>
      </c>
      <c r="B39" s="1" t="s">
        <v>149</v>
      </c>
      <c r="C39" s="1" t="s">
        <v>231</v>
      </c>
      <c r="D39" s="1" t="s">
        <v>232</v>
      </c>
      <c r="E39" s="1" t="s">
        <v>150</v>
      </c>
      <c r="F39" s="1">
        <v>796</v>
      </c>
      <c r="G39" s="1" t="s">
        <v>151</v>
      </c>
      <c r="H39" s="1">
        <v>300</v>
      </c>
      <c r="I39" s="2">
        <v>25000000</v>
      </c>
      <c r="J39" s="1" t="s">
        <v>46</v>
      </c>
      <c r="K39" s="18">
        <v>500000</v>
      </c>
      <c r="L39" s="7">
        <v>42583</v>
      </c>
      <c r="M39" s="7">
        <v>42705</v>
      </c>
      <c r="N39" s="1" t="s">
        <v>29</v>
      </c>
      <c r="O39" s="1" t="s">
        <v>48</v>
      </c>
      <c r="P39" s="1"/>
    </row>
    <row r="40" spans="1:16" s="23" customFormat="1" ht="31.5" x14ac:dyDescent="0.2">
      <c r="A40" s="1">
        <f t="shared" si="0"/>
        <v>22</v>
      </c>
      <c r="B40" s="6" t="s">
        <v>149</v>
      </c>
      <c r="C40" s="1" t="s">
        <v>233</v>
      </c>
      <c r="D40" s="1" t="s">
        <v>234</v>
      </c>
      <c r="E40" s="14" t="s">
        <v>55</v>
      </c>
      <c r="F40" s="1">
        <v>792</v>
      </c>
      <c r="G40" s="1" t="s">
        <v>56</v>
      </c>
      <c r="H40" s="1">
        <v>250</v>
      </c>
      <c r="I40" s="2">
        <v>25701000</v>
      </c>
      <c r="J40" s="1" t="s">
        <v>35</v>
      </c>
      <c r="K40" s="18">
        <v>850000</v>
      </c>
      <c r="L40" s="7">
        <v>42430</v>
      </c>
      <c r="M40" s="7">
        <v>42491</v>
      </c>
      <c r="N40" s="1" t="s">
        <v>29</v>
      </c>
      <c r="O40" s="1" t="s">
        <v>48</v>
      </c>
      <c r="P40" s="1"/>
    </row>
    <row r="41" spans="1:16" s="23" customFormat="1" ht="31.5" x14ac:dyDescent="0.2">
      <c r="A41" s="32">
        <f t="shared" si="0"/>
        <v>23</v>
      </c>
      <c r="B41" s="32" t="s">
        <v>198</v>
      </c>
      <c r="C41" s="32" t="s">
        <v>235</v>
      </c>
      <c r="D41" s="32" t="s">
        <v>236</v>
      </c>
      <c r="E41" s="4" t="s">
        <v>33</v>
      </c>
      <c r="F41" s="32">
        <v>796</v>
      </c>
      <c r="G41" s="32" t="s">
        <v>34</v>
      </c>
      <c r="H41" s="2">
        <v>280</v>
      </c>
      <c r="I41" s="2">
        <v>25701000</v>
      </c>
      <c r="J41" s="32" t="s">
        <v>35</v>
      </c>
      <c r="K41" s="33">
        <v>740000</v>
      </c>
      <c r="L41" s="7">
        <v>42370</v>
      </c>
      <c r="M41" s="7">
        <v>42705</v>
      </c>
      <c r="N41" s="32" t="s">
        <v>29</v>
      </c>
      <c r="O41" s="32" t="s">
        <v>32</v>
      </c>
      <c r="P41" s="32"/>
    </row>
    <row r="42" spans="1:16" s="23" customFormat="1" ht="31.5" x14ac:dyDescent="0.2">
      <c r="A42" s="32">
        <f t="shared" si="0"/>
        <v>24</v>
      </c>
      <c r="B42" s="32" t="s">
        <v>198</v>
      </c>
      <c r="C42" s="55" t="s">
        <v>235</v>
      </c>
      <c r="D42" s="55" t="s">
        <v>236</v>
      </c>
      <c r="E42" s="4" t="s">
        <v>36</v>
      </c>
      <c r="F42" s="32">
        <v>796</v>
      </c>
      <c r="G42" s="32" t="s">
        <v>34</v>
      </c>
      <c r="H42" s="32" t="s">
        <v>30</v>
      </c>
      <c r="I42" s="2">
        <v>25701000</v>
      </c>
      <c r="J42" s="32" t="s">
        <v>35</v>
      </c>
      <c r="K42" s="33">
        <v>130000</v>
      </c>
      <c r="L42" s="7">
        <v>42370</v>
      </c>
      <c r="M42" s="7">
        <v>42705</v>
      </c>
      <c r="N42" s="32" t="s">
        <v>29</v>
      </c>
      <c r="O42" s="32" t="s">
        <v>32</v>
      </c>
      <c r="P42" s="32"/>
    </row>
    <row r="43" spans="1:16" s="23" customFormat="1" ht="47.25" x14ac:dyDescent="0.2">
      <c r="A43" s="32">
        <f t="shared" si="0"/>
        <v>25</v>
      </c>
      <c r="B43" s="32" t="s">
        <v>198</v>
      </c>
      <c r="C43" s="13" t="s">
        <v>237</v>
      </c>
      <c r="D43" s="13" t="s">
        <v>238</v>
      </c>
      <c r="E43" s="15" t="s">
        <v>152</v>
      </c>
      <c r="F43" s="16" t="s">
        <v>153</v>
      </c>
      <c r="G43" s="13" t="s">
        <v>34</v>
      </c>
      <c r="H43" s="17">
        <v>237</v>
      </c>
      <c r="I43" s="2">
        <v>25000000</v>
      </c>
      <c r="J43" s="32" t="s">
        <v>46</v>
      </c>
      <c r="K43" s="18">
        <v>681096</v>
      </c>
      <c r="L43" s="19" t="s">
        <v>154</v>
      </c>
      <c r="M43" s="20" t="s">
        <v>31</v>
      </c>
      <c r="N43" s="13" t="s">
        <v>54</v>
      </c>
      <c r="O43" s="13" t="s">
        <v>32</v>
      </c>
      <c r="P43" s="32"/>
    </row>
    <row r="44" spans="1:16" s="23" customFormat="1" ht="63" x14ac:dyDescent="0.2">
      <c r="A44" s="32">
        <f t="shared" si="0"/>
        <v>26</v>
      </c>
      <c r="B44" s="32" t="s">
        <v>198</v>
      </c>
      <c r="C44" s="32" t="s">
        <v>239</v>
      </c>
      <c r="D44" s="32" t="s">
        <v>239</v>
      </c>
      <c r="E44" s="4" t="s">
        <v>155</v>
      </c>
      <c r="F44" s="32">
        <v>796</v>
      </c>
      <c r="G44" s="32" t="s">
        <v>34</v>
      </c>
      <c r="H44" s="32" t="s">
        <v>45</v>
      </c>
      <c r="I44" s="2">
        <v>25000000</v>
      </c>
      <c r="J44" s="32" t="s">
        <v>46</v>
      </c>
      <c r="K44" s="33" t="s">
        <v>156</v>
      </c>
      <c r="L44" s="19" t="s">
        <v>125</v>
      </c>
      <c r="M44" s="20" t="s">
        <v>31</v>
      </c>
      <c r="N44" s="13" t="s">
        <v>54</v>
      </c>
      <c r="O44" s="32" t="s">
        <v>48</v>
      </c>
      <c r="P44" s="32"/>
    </row>
    <row r="45" spans="1:16" s="23" customFormat="1" ht="31.5" x14ac:dyDescent="0.2">
      <c r="A45" s="32">
        <f t="shared" si="0"/>
        <v>27</v>
      </c>
      <c r="B45" s="32" t="s">
        <v>198</v>
      </c>
      <c r="C45" s="32" t="s">
        <v>240</v>
      </c>
      <c r="D45" s="32" t="s">
        <v>241</v>
      </c>
      <c r="E45" s="4" t="s">
        <v>217</v>
      </c>
      <c r="F45" s="32">
        <v>796</v>
      </c>
      <c r="G45" s="32" t="s">
        <v>157</v>
      </c>
      <c r="H45" s="32">
        <v>5760</v>
      </c>
      <c r="I45" s="2">
        <v>25701000</v>
      </c>
      <c r="J45" s="32" t="s">
        <v>158</v>
      </c>
      <c r="K45" s="5">
        <v>673000</v>
      </c>
      <c r="L45" s="7">
        <v>42370</v>
      </c>
      <c r="M45" s="32" t="s">
        <v>31</v>
      </c>
      <c r="N45" s="32" t="s">
        <v>29</v>
      </c>
      <c r="O45" s="32" t="s">
        <v>32</v>
      </c>
      <c r="P45" s="32"/>
    </row>
    <row r="46" spans="1:16" s="23" customFormat="1" ht="31.5" x14ac:dyDescent="0.2">
      <c r="A46" s="32">
        <f t="shared" si="0"/>
        <v>28</v>
      </c>
      <c r="B46" s="32" t="s">
        <v>198</v>
      </c>
      <c r="C46" s="55" t="s">
        <v>240</v>
      </c>
      <c r="D46" s="55" t="s">
        <v>241</v>
      </c>
      <c r="E46" s="4" t="s">
        <v>218</v>
      </c>
      <c r="F46" s="32">
        <v>796</v>
      </c>
      <c r="G46" s="32" t="s">
        <v>34</v>
      </c>
      <c r="H46" s="32">
        <v>8400</v>
      </c>
      <c r="I46" s="2">
        <v>25701000</v>
      </c>
      <c r="J46" s="32" t="s">
        <v>35</v>
      </c>
      <c r="K46" s="33">
        <v>800000</v>
      </c>
      <c r="L46" s="7">
        <v>42370</v>
      </c>
      <c r="M46" s="32" t="s">
        <v>31</v>
      </c>
      <c r="N46" s="32" t="s">
        <v>29</v>
      </c>
      <c r="O46" s="32" t="s">
        <v>32</v>
      </c>
    </row>
    <row r="47" spans="1:16" s="23" customFormat="1" ht="63" x14ac:dyDescent="0.2">
      <c r="A47" s="32">
        <f t="shared" si="0"/>
        <v>29</v>
      </c>
      <c r="B47" s="32" t="s">
        <v>198</v>
      </c>
      <c r="C47" s="32" t="s">
        <v>242</v>
      </c>
      <c r="D47" s="32" t="s">
        <v>243</v>
      </c>
      <c r="E47" s="4" t="s">
        <v>39</v>
      </c>
      <c r="F47" s="32">
        <v>796</v>
      </c>
      <c r="G47" s="32" t="s">
        <v>34</v>
      </c>
      <c r="H47" s="32" t="s">
        <v>30</v>
      </c>
      <c r="I47" s="2">
        <v>25000000</v>
      </c>
      <c r="J47" s="32" t="s">
        <v>46</v>
      </c>
      <c r="K47" s="33">
        <v>1256239.8</v>
      </c>
      <c r="L47" s="7" t="s">
        <v>159</v>
      </c>
      <c r="M47" s="9" t="s">
        <v>31</v>
      </c>
      <c r="N47" s="32" t="s">
        <v>59</v>
      </c>
      <c r="O47" s="32" t="s">
        <v>48</v>
      </c>
      <c r="P47" s="32"/>
    </row>
    <row r="48" spans="1:16" s="23" customFormat="1" ht="31.5" x14ac:dyDescent="0.2">
      <c r="A48" s="32">
        <f t="shared" si="0"/>
        <v>30</v>
      </c>
      <c r="B48" s="32" t="s">
        <v>198</v>
      </c>
      <c r="C48" s="32" t="s">
        <v>244</v>
      </c>
      <c r="D48" s="32" t="s">
        <v>245</v>
      </c>
      <c r="E48" s="4" t="s">
        <v>160</v>
      </c>
      <c r="F48" s="32">
        <v>539</v>
      </c>
      <c r="G48" s="32" t="s">
        <v>40</v>
      </c>
      <c r="H48" s="32" t="s">
        <v>30</v>
      </c>
      <c r="I48" s="2">
        <v>25701000</v>
      </c>
      <c r="J48" s="32" t="s">
        <v>35</v>
      </c>
      <c r="K48" s="33">
        <v>590000</v>
      </c>
      <c r="L48" s="7">
        <v>42583</v>
      </c>
      <c r="M48" s="9" t="s">
        <v>31</v>
      </c>
      <c r="N48" s="32" t="s">
        <v>59</v>
      </c>
      <c r="O48" s="32" t="s">
        <v>48</v>
      </c>
      <c r="P48" s="32"/>
    </row>
    <row r="49" spans="1:16" s="23" customFormat="1" ht="47.25" x14ac:dyDescent="0.2">
      <c r="A49" s="42">
        <f t="shared" si="0"/>
        <v>31</v>
      </c>
      <c r="B49" s="47" t="s">
        <v>209</v>
      </c>
      <c r="C49" s="47" t="s">
        <v>246</v>
      </c>
      <c r="D49" s="42" t="s">
        <v>246</v>
      </c>
      <c r="E49" s="51" t="s">
        <v>210</v>
      </c>
      <c r="F49" s="47">
        <v>796</v>
      </c>
      <c r="G49" s="47" t="s">
        <v>211</v>
      </c>
      <c r="H49" s="47" t="s">
        <v>30</v>
      </c>
      <c r="I49" s="48">
        <v>25701000</v>
      </c>
      <c r="J49" s="47" t="s">
        <v>158</v>
      </c>
      <c r="K49" s="49">
        <v>62305180</v>
      </c>
      <c r="L49" s="50">
        <v>42705</v>
      </c>
      <c r="M49" s="47" t="s">
        <v>31</v>
      </c>
      <c r="N49" s="42" t="s">
        <v>212</v>
      </c>
      <c r="O49" s="47" t="s">
        <v>48</v>
      </c>
      <c r="P49" s="42"/>
    </row>
    <row r="50" spans="1:16" s="23" customFormat="1" ht="141.75" x14ac:dyDescent="0.2">
      <c r="A50" s="42">
        <f t="shared" si="0"/>
        <v>32</v>
      </c>
      <c r="B50" s="1" t="s">
        <v>57</v>
      </c>
      <c r="C50" s="1" t="s">
        <v>235</v>
      </c>
      <c r="D50" s="1" t="s">
        <v>247</v>
      </c>
      <c r="E50" s="1" t="s">
        <v>161</v>
      </c>
      <c r="F50" s="1">
        <v>839</v>
      </c>
      <c r="G50" s="1" t="s">
        <v>58</v>
      </c>
      <c r="H50" s="1">
        <v>5</v>
      </c>
      <c r="I50" s="2">
        <v>25701000</v>
      </c>
      <c r="J50" s="1" t="s">
        <v>35</v>
      </c>
      <c r="K50" s="3" t="s">
        <v>162</v>
      </c>
      <c r="L50" s="7">
        <v>42675</v>
      </c>
      <c r="M50" s="7">
        <v>43100</v>
      </c>
      <c r="N50" s="1" t="s">
        <v>54</v>
      </c>
      <c r="O50" s="1" t="s">
        <v>32</v>
      </c>
      <c r="P50" s="1"/>
    </row>
    <row r="51" spans="1:16" s="23" customFormat="1" ht="31.5" x14ac:dyDescent="0.2">
      <c r="A51" s="1">
        <f t="shared" si="0"/>
        <v>33</v>
      </c>
      <c r="B51" s="6" t="s">
        <v>163</v>
      </c>
      <c r="C51" s="1" t="s">
        <v>248</v>
      </c>
      <c r="D51" s="1" t="s">
        <v>248</v>
      </c>
      <c r="E51" s="1" t="s">
        <v>164</v>
      </c>
      <c r="F51" s="1">
        <v>796</v>
      </c>
      <c r="G51" s="1" t="s">
        <v>34</v>
      </c>
      <c r="H51" s="1">
        <v>5</v>
      </c>
      <c r="I51" s="2">
        <v>25701000</v>
      </c>
      <c r="J51" s="1" t="s">
        <v>35</v>
      </c>
      <c r="K51" s="5">
        <v>2500000</v>
      </c>
      <c r="L51" s="9">
        <v>42675</v>
      </c>
      <c r="M51" s="9">
        <v>42705</v>
      </c>
      <c r="N51" s="1" t="s">
        <v>29</v>
      </c>
      <c r="O51" s="1" t="s">
        <v>32</v>
      </c>
      <c r="P51" s="1"/>
    </row>
    <row r="52" spans="1:16" s="23" customFormat="1" ht="47.25" x14ac:dyDescent="0.2">
      <c r="A52" s="1">
        <f t="shared" si="0"/>
        <v>34</v>
      </c>
      <c r="B52" s="6" t="s">
        <v>60</v>
      </c>
      <c r="C52" s="1" t="s">
        <v>249</v>
      </c>
      <c r="D52" s="1" t="s">
        <v>247</v>
      </c>
      <c r="E52" s="1" t="s">
        <v>94</v>
      </c>
      <c r="F52" s="1">
        <v>796</v>
      </c>
      <c r="G52" s="1" t="s">
        <v>34</v>
      </c>
      <c r="H52" s="2" t="s">
        <v>165</v>
      </c>
      <c r="I52" s="2">
        <v>25000000</v>
      </c>
      <c r="J52" s="1" t="s">
        <v>46</v>
      </c>
      <c r="K52" s="5">
        <f>58800*24</f>
        <v>1411200</v>
      </c>
      <c r="L52" s="7">
        <v>42583</v>
      </c>
      <c r="M52" s="7">
        <v>43344</v>
      </c>
      <c r="N52" s="1" t="s">
        <v>29</v>
      </c>
      <c r="O52" s="1" t="s">
        <v>48</v>
      </c>
      <c r="P52" s="5" t="s">
        <v>166</v>
      </c>
    </row>
    <row r="53" spans="1:16" s="23" customFormat="1" ht="47.25" x14ac:dyDescent="0.2">
      <c r="A53" s="1">
        <f t="shared" si="0"/>
        <v>35</v>
      </c>
      <c r="B53" s="6" t="s">
        <v>60</v>
      </c>
      <c r="C53" s="55" t="s">
        <v>249</v>
      </c>
      <c r="D53" s="55" t="s">
        <v>247</v>
      </c>
      <c r="E53" s="1" t="s">
        <v>95</v>
      </c>
      <c r="F53" s="1">
        <v>796</v>
      </c>
      <c r="G53" s="1" t="s">
        <v>34</v>
      </c>
      <c r="H53" s="2" t="s">
        <v>167</v>
      </c>
      <c r="I53" s="2">
        <v>25000000</v>
      </c>
      <c r="J53" s="1" t="s">
        <v>46</v>
      </c>
      <c r="K53" s="5">
        <f>5600*24</f>
        <v>134400</v>
      </c>
      <c r="L53" s="7">
        <v>42583</v>
      </c>
      <c r="M53" s="7">
        <v>43344</v>
      </c>
      <c r="N53" s="1" t="s">
        <v>29</v>
      </c>
      <c r="O53" s="1" t="s">
        <v>48</v>
      </c>
      <c r="P53" s="5" t="s">
        <v>168</v>
      </c>
    </row>
    <row r="54" spans="1:16" s="23" customFormat="1" ht="47.25" x14ac:dyDescent="0.2">
      <c r="A54" s="1">
        <f t="shared" si="0"/>
        <v>36</v>
      </c>
      <c r="B54" s="6" t="s">
        <v>60</v>
      </c>
      <c r="C54" s="55" t="s">
        <v>249</v>
      </c>
      <c r="D54" s="55" t="s">
        <v>247</v>
      </c>
      <c r="E54" s="1" t="s">
        <v>96</v>
      </c>
      <c r="F54" s="1">
        <v>796</v>
      </c>
      <c r="G54" s="1" t="s">
        <v>34</v>
      </c>
      <c r="H54" s="2" t="s">
        <v>169</v>
      </c>
      <c r="I54" s="2">
        <v>25000000</v>
      </c>
      <c r="J54" s="1" t="s">
        <v>46</v>
      </c>
      <c r="K54" s="5">
        <f>21000*24</f>
        <v>504000</v>
      </c>
      <c r="L54" s="7">
        <v>42583</v>
      </c>
      <c r="M54" s="7">
        <v>43344</v>
      </c>
      <c r="N54" s="1" t="s">
        <v>29</v>
      </c>
      <c r="O54" s="1" t="s">
        <v>48</v>
      </c>
      <c r="P54" s="5" t="s">
        <v>170</v>
      </c>
    </row>
    <row r="55" spans="1:16" s="23" customFormat="1" ht="47.25" x14ac:dyDescent="0.2">
      <c r="A55" s="1">
        <f t="shared" si="0"/>
        <v>37</v>
      </c>
      <c r="B55" s="6" t="s">
        <v>60</v>
      </c>
      <c r="C55" s="55" t="s">
        <v>249</v>
      </c>
      <c r="D55" s="55" t="s">
        <v>247</v>
      </c>
      <c r="E55" s="1" t="s">
        <v>97</v>
      </c>
      <c r="F55" s="1">
        <v>796</v>
      </c>
      <c r="G55" s="1" t="s">
        <v>34</v>
      </c>
      <c r="H55" s="2" t="s">
        <v>171</v>
      </c>
      <c r="I55" s="2">
        <v>25000000</v>
      </c>
      <c r="J55" s="1" t="s">
        <v>46</v>
      </c>
      <c r="K55" s="5">
        <f>37800*24</f>
        <v>907200</v>
      </c>
      <c r="L55" s="7">
        <v>42583</v>
      </c>
      <c r="M55" s="7">
        <v>43344</v>
      </c>
      <c r="N55" s="1" t="s">
        <v>29</v>
      </c>
      <c r="O55" s="1" t="s">
        <v>48</v>
      </c>
      <c r="P55" s="5" t="s">
        <v>172</v>
      </c>
    </row>
    <row r="56" spans="1:16" s="23" customFormat="1" ht="47.25" x14ac:dyDescent="0.2">
      <c r="A56" s="1">
        <f t="shared" si="0"/>
        <v>38</v>
      </c>
      <c r="B56" s="6" t="s">
        <v>60</v>
      </c>
      <c r="C56" s="55" t="s">
        <v>249</v>
      </c>
      <c r="D56" s="55" t="s">
        <v>247</v>
      </c>
      <c r="E56" s="1" t="s">
        <v>98</v>
      </c>
      <c r="F56" s="1">
        <v>796</v>
      </c>
      <c r="G56" s="1" t="s">
        <v>34</v>
      </c>
      <c r="H56" s="2" t="s">
        <v>173</v>
      </c>
      <c r="I56" s="2">
        <v>25000000</v>
      </c>
      <c r="J56" s="1" t="s">
        <v>46</v>
      </c>
      <c r="K56" s="5">
        <f>30100*24</f>
        <v>722400</v>
      </c>
      <c r="L56" s="7">
        <v>42583</v>
      </c>
      <c r="M56" s="7">
        <v>43344</v>
      </c>
      <c r="N56" s="1" t="s">
        <v>29</v>
      </c>
      <c r="O56" s="1" t="s">
        <v>48</v>
      </c>
      <c r="P56" s="5" t="s">
        <v>174</v>
      </c>
    </row>
    <row r="57" spans="1:16" s="23" customFormat="1" ht="47.25" x14ac:dyDescent="0.2">
      <c r="A57" s="1">
        <f t="shared" si="0"/>
        <v>39</v>
      </c>
      <c r="B57" s="6" t="s">
        <v>60</v>
      </c>
      <c r="C57" s="55" t="s">
        <v>249</v>
      </c>
      <c r="D57" s="55" t="s">
        <v>247</v>
      </c>
      <c r="E57" s="1" t="s">
        <v>99</v>
      </c>
      <c r="F57" s="1">
        <v>796</v>
      </c>
      <c r="G57" s="1" t="s">
        <v>34</v>
      </c>
      <c r="H57" s="2" t="s">
        <v>173</v>
      </c>
      <c r="I57" s="2">
        <v>25000000</v>
      </c>
      <c r="J57" s="1" t="s">
        <v>46</v>
      </c>
      <c r="K57" s="5">
        <f>24500*24</f>
        <v>588000</v>
      </c>
      <c r="L57" s="7">
        <v>42583</v>
      </c>
      <c r="M57" s="7">
        <v>43344</v>
      </c>
      <c r="N57" s="1" t="s">
        <v>29</v>
      </c>
      <c r="O57" s="1" t="s">
        <v>48</v>
      </c>
      <c r="P57" s="5" t="s">
        <v>175</v>
      </c>
    </row>
    <row r="58" spans="1:16" s="23" customFormat="1" ht="47.25" x14ac:dyDescent="0.2">
      <c r="A58" s="1">
        <f t="shared" si="0"/>
        <v>40</v>
      </c>
      <c r="B58" s="6" t="s">
        <v>60</v>
      </c>
      <c r="C58" s="55" t="s">
        <v>249</v>
      </c>
      <c r="D58" s="55" t="s">
        <v>247</v>
      </c>
      <c r="E58" s="1" t="s">
        <v>100</v>
      </c>
      <c r="F58" s="1">
        <v>796</v>
      </c>
      <c r="G58" s="1" t="s">
        <v>34</v>
      </c>
      <c r="H58" s="2" t="s">
        <v>173</v>
      </c>
      <c r="I58" s="2">
        <v>25000000</v>
      </c>
      <c r="J58" s="1" t="s">
        <v>46</v>
      </c>
      <c r="K58" s="5">
        <f>16100*24</f>
        <v>386400</v>
      </c>
      <c r="L58" s="7">
        <v>42583</v>
      </c>
      <c r="M58" s="7">
        <v>43344</v>
      </c>
      <c r="N58" s="1" t="s">
        <v>29</v>
      </c>
      <c r="O58" s="1" t="s">
        <v>48</v>
      </c>
      <c r="P58" s="5" t="s">
        <v>176</v>
      </c>
    </row>
    <row r="59" spans="1:16" s="23" customFormat="1" ht="47.25" x14ac:dyDescent="0.2">
      <c r="A59" s="1">
        <f t="shared" si="0"/>
        <v>41</v>
      </c>
      <c r="B59" s="6" t="s">
        <v>60</v>
      </c>
      <c r="C59" s="55" t="s">
        <v>249</v>
      </c>
      <c r="D59" s="55" t="s">
        <v>247</v>
      </c>
      <c r="E59" s="1" t="s">
        <v>101</v>
      </c>
      <c r="F59" s="1">
        <v>796</v>
      </c>
      <c r="G59" s="1" t="s">
        <v>34</v>
      </c>
      <c r="H59" s="2" t="s">
        <v>173</v>
      </c>
      <c r="I59" s="2">
        <v>25000000</v>
      </c>
      <c r="J59" s="1" t="s">
        <v>46</v>
      </c>
      <c r="K59" s="5">
        <f>12600*24</f>
        <v>302400</v>
      </c>
      <c r="L59" s="7">
        <v>42583</v>
      </c>
      <c r="M59" s="7">
        <v>43344</v>
      </c>
      <c r="N59" s="1" t="s">
        <v>29</v>
      </c>
      <c r="O59" s="1" t="s">
        <v>48</v>
      </c>
      <c r="P59" s="5" t="s">
        <v>177</v>
      </c>
    </row>
    <row r="60" spans="1:16" s="23" customFormat="1" ht="47.25" x14ac:dyDescent="0.2">
      <c r="A60" s="1">
        <f t="shared" si="0"/>
        <v>42</v>
      </c>
      <c r="B60" s="6" t="s">
        <v>60</v>
      </c>
      <c r="C60" s="55" t="s">
        <v>249</v>
      </c>
      <c r="D60" s="55" t="s">
        <v>247</v>
      </c>
      <c r="E60" s="1" t="s">
        <v>102</v>
      </c>
      <c r="F60" s="1">
        <v>796</v>
      </c>
      <c r="G60" s="1" t="s">
        <v>34</v>
      </c>
      <c r="H60" s="2" t="s">
        <v>165</v>
      </c>
      <c r="I60" s="2">
        <v>25000000</v>
      </c>
      <c r="J60" s="1" t="s">
        <v>46</v>
      </c>
      <c r="K60" s="5">
        <f>35000*24</f>
        <v>840000</v>
      </c>
      <c r="L60" s="7">
        <v>42583</v>
      </c>
      <c r="M60" s="7">
        <v>43344</v>
      </c>
      <c r="N60" s="1" t="s">
        <v>29</v>
      </c>
      <c r="O60" s="1" t="s">
        <v>48</v>
      </c>
      <c r="P60" s="5" t="s">
        <v>178</v>
      </c>
    </row>
    <row r="61" spans="1:16" s="23" customFormat="1" ht="47.25" x14ac:dyDescent="0.2">
      <c r="A61" s="1">
        <f t="shared" si="0"/>
        <v>43</v>
      </c>
      <c r="B61" s="6" t="s">
        <v>60</v>
      </c>
      <c r="C61" s="55" t="s">
        <v>249</v>
      </c>
      <c r="D61" s="55" t="s">
        <v>247</v>
      </c>
      <c r="E61" s="1" t="s">
        <v>103</v>
      </c>
      <c r="F61" s="1">
        <v>796</v>
      </c>
      <c r="G61" s="1" t="s">
        <v>34</v>
      </c>
      <c r="H61" s="2" t="s">
        <v>179</v>
      </c>
      <c r="I61" s="2">
        <v>25000000</v>
      </c>
      <c r="J61" s="1" t="s">
        <v>46</v>
      </c>
      <c r="K61" s="5">
        <f>7350*24</f>
        <v>176400</v>
      </c>
      <c r="L61" s="7">
        <v>42583</v>
      </c>
      <c r="M61" s="7">
        <v>43344</v>
      </c>
      <c r="N61" s="1" t="s">
        <v>29</v>
      </c>
      <c r="O61" s="1" t="s">
        <v>48</v>
      </c>
      <c r="P61" s="5" t="s">
        <v>180</v>
      </c>
    </row>
    <row r="62" spans="1:16" s="23" customFormat="1" ht="47.25" x14ac:dyDescent="0.2">
      <c r="A62" s="1">
        <f t="shared" si="0"/>
        <v>44</v>
      </c>
      <c r="B62" s="6" t="s">
        <v>60</v>
      </c>
      <c r="C62" s="55" t="s">
        <v>249</v>
      </c>
      <c r="D62" s="55" t="s">
        <v>247</v>
      </c>
      <c r="E62" s="1" t="s">
        <v>181</v>
      </c>
      <c r="F62" s="1">
        <v>796</v>
      </c>
      <c r="G62" s="1" t="s">
        <v>34</v>
      </c>
      <c r="H62" s="2" t="s">
        <v>179</v>
      </c>
      <c r="I62" s="2">
        <v>25000000</v>
      </c>
      <c r="J62" s="1" t="s">
        <v>46</v>
      </c>
      <c r="K62" s="5">
        <f>7350*24</f>
        <v>176400</v>
      </c>
      <c r="L62" s="7">
        <v>42583</v>
      </c>
      <c r="M62" s="7">
        <v>43344</v>
      </c>
      <c r="N62" s="1" t="s">
        <v>29</v>
      </c>
      <c r="O62" s="1" t="s">
        <v>48</v>
      </c>
      <c r="P62" s="5" t="s">
        <v>182</v>
      </c>
    </row>
    <row r="63" spans="1:16" s="23" customFormat="1" ht="47.25" x14ac:dyDescent="0.2">
      <c r="A63" s="1">
        <f t="shared" si="0"/>
        <v>45</v>
      </c>
      <c r="B63" s="6" t="s">
        <v>60</v>
      </c>
      <c r="C63" s="55" t="s">
        <v>249</v>
      </c>
      <c r="D63" s="55" t="s">
        <v>247</v>
      </c>
      <c r="E63" s="1" t="s">
        <v>183</v>
      </c>
      <c r="F63" s="1">
        <v>796</v>
      </c>
      <c r="G63" s="1" t="s">
        <v>34</v>
      </c>
      <c r="H63" s="2" t="s">
        <v>173</v>
      </c>
      <c r="I63" s="2">
        <v>25000000</v>
      </c>
      <c r="J63" s="1" t="s">
        <v>46</v>
      </c>
      <c r="K63" s="5">
        <f>16800*24</f>
        <v>403200</v>
      </c>
      <c r="L63" s="7">
        <v>42583</v>
      </c>
      <c r="M63" s="7">
        <v>43344</v>
      </c>
      <c r="N63" s="1" t="s">
        <v>29</v>
      </c>
      <c r="O63" s="1" t="s">
        <v>48</v>
      </c>
      <c r="P63" s="5" t="s">
        <v>184</v>
      </c>
    </row>
    <row r="64" spans="1:16" s="23" customFormat="1" ht="47.25" x14ac:dyDescent="0.2">
      <c r="A64" s="1">
        <f t="shared" si="0"/>
        <v>46</v>
      </c>
      <c r="B64" s="6" t="s">
        <v>60</v>
      </c>
      <c r="C64" s="1" t="s">
        <v>250</v>
      </c>
      <c r="D64" s="1" t="s">
        <v>251</v>
      </c>
      <c r="E64" s="1" t="s">
        <v>62</v>
      </c>
      <c r="F64" s="1">
        <v>796</v>
      </c>
      <c r="G64" s="1" t="s">
        <v>34</v>
      </c>
      <c r="H64" s="2">
        <v>137</v>
      </c>
      <c r="I64" s="2">
        <v>25701000</v>
      </c>
      <c r="J64" s="1" t="s">
        <v>35</v>
      </c>
      <c r="K64" s="5">
        <v>685000</v>
      </c>
      <c r="L64" s="7">
        <v>42522</v>
      </c>
      <c r="M64" s="7">
        <v>42583</v>
      </c>
      <c r="N64" s="1" t="s">
        <v>29</v>
      </c>
      <c r="O64" s="1" t="s">
        <v>48</v>
      </c>
      <c r="P64" s="1"/>
    </row>
    <row r="65" spans="1:16" s="23" customFormat="1" ht="47.25" x14ac:dyDescent="0.2">
      <c r="A65" s="1">
        <f t="shared" si="0"/>
        <v>47</v>
      </c>
      <c r="B65" s="6" t="s">
        <v>60</v>
      </c>
      <c r="C65" s="55" t="s">
        <v>250</v>
      </c>
      <c r="D65" s="55" t="s">
        <v>251</v>
      </c>
      <c r="E65" s="1" t="s">
        <v>63</v>
      </c>
      <c r="F65" s="1">
        <v>796</v>
      </c>
      <c r="G65" s="1" t="s">
        <v>34</v>
      </c>
      <c r="H65" s="2">
        <v>556</v>
      </c>
      <c r="I65" s="2">
        <v>25701000</v>
      </c>
      <c r="J65" s="1" t="s">
        <v>35</v>
      </c>
      <c r="K65" s="5">
        <v>1604500</v>
      </c>
      <c r="L65" s="7">
        <v>42522</v>
      </c>
      <c r="M65" s="7">
        <v>42583</v>
      </c>
      <c r="N65" s="1" t="s">
        <v>29</v>
      </c>
      <c r="O65" s="1" t="s">
        <v>48</v>
      </c>
      <c r="P65" s="1"/>
    </row>
    <row r="66" spans="1:16" s="23" customFormat="1" ht="47.25" x14ac:dyDescent="0.2">
      <c r="A66" s="1">
        <f t="shared" si="0"/>
        <v>48</v>
      </c>
      <c r="B66" s="6" t="s">
        <v>60</v>
      </c>
      <c r="C66" s="55" t="s">
        <v>250</v>
      </c>
      <c r="D66" s="55" t="s">
        <v>251</v>
      </c>
      <c r="E66" s="1" t="s">
        <v>64</v>
      </c>
      <c r="F66" s="1">
        <v>796</v>
      </c>
      <c r="G66" s="1" t="s">
        <v>34</v>
      </c>
      <c r="H66" s="2">
        <v>31500</v>
      </c>
      <c r="I66" s="2">
        <v>25701000</v>
      </c>
      <c r="J66" s="1" t="s">
        <v>35</v>
      </c>
      <c r="K66" s="5">
        <v>1345000</v>
      </c>
      <c r="L66" s="7">
        <v>42522</v>
      </c>
      <c r="M66" s="7">
        <v>42583</v>
      </c>
      <c r="N66" s="1" t="s">
        <v>29</v>
      </c>
      <c r="O66" s="1" t="s">
        <v>48</v>
      </c>
      <c r="P66" s="1"/>
    </row>
    <row r="67" spans="1:16" s="23" customFormat="1" ht="63" x14ac:dyDescent="0.2">
      <c r="A67" s="1">
        <f t="shared" si="0"/>
        <v>49</v>
      </c>
      <c r="B67" s="6" t="s">
        <v>60</v>
      </c>
      <c r="C67" s="55" t="s">
        <v>250</v>
      </c>
      <c r="D67" s="55" t="s">
        <v>251</v>
      </c>
      <c r="E67" s="1" t="s">
        <v>65</v>
      </c>
      <c r="F67" s="21">
        <v>166</v>
      </c>
      <c r="G67" s="1" t="s">
        <v>66</v>
      </c>
      <c r="H67" s="2">
        <v>1500</v>
      </c>
      <c r="I67" s="2">
        <v>25701000</v>
      </c>
      <c r="J67" s="1" t="s">
        <v>35</v>
      </c>
      <c r="K67" s="5">
        <v>500000</v>
      </c>
      <c r="L67" s="7">
        <v>42522</v>
      </c>
      <c r="M67" s="7">
        <v>42583</v>
      </c>
      <c r="N67" s="1" t="s">
        <v>29</v>
      </c>
      <c r="O67" s="1" t="s">
        <v>48</v>
      </c>
      <c r="P67" s="1"/>
    </row>
    <row r="68" spans="1:16" s="23" customFormat="1" ht="31.5" x14ac:dyDescent="0.2">
      <c r="A68" s="1">
        <f t="shared" si="0"/>
        <v>50</v>
      </c>
      <c r="B68" s="6" t="s">
        <v>60</v>
      </c>
      <c r="C68" s="1" t="s">
        <v>252</v>
      </c>
      <c r="D68" s="41" t="s">
        <v>253</v>
      </c>
      <c r="E68" s="1" t="s">
        <v>185</v>
      </c>
      <c r="F68" s="21">
        <v>796</v>
      </c>
      <c r="G68" s="1" t="s">
        <v>34</v>
      </c>
      <c r="H68" s="2" t="s">
        <v>61</v>
      </c>
      <c r="I68" s="1">
        <v>25000000</v>
      </c>
      <c r="J68" s="1" t="s">
        <v>46</v>
      </c>
      <c r="K68" s="5">
        <v>500000</v>
      </c>
      <c r="L68" s="7">
        <v>42401</v>
      </c>
      <c r="M68" s="7">
        <v>42461</v>
      </c>
      <c r="N68" s="1" t="s">
        <v>29</v>
      </c>
      <c r="O68" s="1" t="s">
        <v>32</v>
      </c>
      <c r="P68" s="1"/>
    </row>
    <row r="69" spans="1:16" s="23" customFormat="1" ht="47.25" x14ac:dyDescent="0.2">
      <c r="A69" s="1">
        <f t="shared" si="0"/>
        <v>51</v>
      </c>
      <c r="B69" s="6" t="s">
        <v>60</v>
      </c>
      <c r="C69" s="1" t="s">
        <v>254</v>
      </c>
      <c r="D69" s="1" t="s">
        <v>255</v>
      </c>
      <c r="E69" s="1" t="s">
        <v>219</v>
      </c>
      <c r="F69" s="1">
        <v>796</v>
      </c>
      <c r="G69" s="1" t="s">
        <v>34</v>
      </c>
      <c r="H69" s="2" t="s">
        <v>61</v>
      </c>
      <c r="I69" s="2">
        <v>25000000</v>
      </c>
      <c r="J69" s="1" t="s">
        <v>46</v>
      </c>
      <c r="K69" s="5">
        <v>250000</v>
      </c>
      <c r="L69" s="7">
        <v>42415</v>
      </c>
      <c r="M69" s="7">
        <v>42735</v>
      </c>
      <c r="N69" s="1" t="s">
        <v>54</v>
      </c>
      <c r="O69" s="1" t="s">
        <v>32</v>
      </c>
      <c r="P69" s="1"/>
    </row>
    <row r="70" spans="1:16" s="23" customFormat="1" ht="47.25" x14ac:dyDescent="0.2">
      <c r="A70" s="1">
        <f t="shared" si="0"/>
        <v>52</v>
      </c>
      <c r="B70" s="6" t="s">
        <v>60</v>
      </c>
      <c r="C70" s="1" t="s">
        <v>254</v>
      </c>
      <c r="D70" s="1" t="s">
        <v>256</v>
      </c>
      <c r="E70" s="1" t="s">
        <v>67</v>
      </c>
      <c r="F70" s="1">
        <v>796</v>
      </c>
      <c r="G70" s="1" t="s">
        <v>34</v>
      </c>
      <c r="H70" s="2" t="s">
        <v>61</v>
      </c>
      <c r="I70" s="2">
        <v>25000000</v>
      </c>
      <c r="J70" s="1" t="s">
        <v>46</v>
      </c>
      <c r="K70" s="5">
        <v>750000</v>
      </c>
      <c r="L70" s="7">
        <v>42644</v>
      </c>
      <c r="M70" s="7">
        <v>42735</v>
      </c>
      <c r="N70" s="1" t="s">
        <v>54</v>
      </c>
      <c r="O70" s="1" t="s">
        <v>32</v>
      </c>
      <c r="P70" s="1"/>
    </row>
    <row r="71" spans="1:16" s="23" customFormat="1" ht="31.5" x14ac:dyDescent="0.2">
      <c r="A71" s="1">
        <f t="shared" si="0"/>
        <v>53</v>
      </c>
      <c r="B71" s="6" t="s">
        <v>60</v>
      </c>
      <c r="C71" s="1" t="s">
        <v>250</v>
      </c>
      <c r="D71" s="1" t="s">
        <v>251</v>
      </c>
      <c r="E71" s="1" t="s">
        <v>68</v>
      </c>
      <c r="F71" s="1">
        <v>796</v>
      </c>
      <c r="G71" s="1" t="s">
        <v>34</v>
      </c>
      <c r="H71" s="2" t="s">
        <v>61</v>
      </c>
      <c r="I71" s="2">
        <v>25000000</v>
      </c>
      <c r="J71" s="1" t="s">
        <v>46</v>
      </c>
      <c r="K71" s="5">
        <v>750000</v>
      </c>
      <c r="L71" s="7">
        <v>42644</v>
      </c>
      <c r="M71" s="7">
        <v>42735</v>
      </c>
      <c r="N71" s="1" t="s">
        <v>54</v>
      </c>
      <c r="O71" s="1" t="s">
        <v>48</v>
      </c>
      <c r="P71" s="1"/>
    </row>
    <row r="72" spans="1:16" s="23" customFormat="1" ht="63" x14ac:dyDescent="0.2">
      <c r="A72" s="1">
        <f t="shared" si="0"/>
        <v>54</v>
      </c>
      <c r="B72" s="1" t="s">
        <v>69</v>
      </c>
      <c r="C72" s="1" t="s">
        <v>257</v>
      </c>
      <c r="D72" s="1" t="s">
        <v>258</v>
      </c>
      <c r="E72" s="1" t="s">
        <v>70</v>
      </c>
      <c r="F72" s="6">
        <v>383</v>
      </c>
      <c r="G72" s="1" t="s">
        <v>71</v>
      </c>
      <c r="H72" s="1" t="s">
        <v>72</v>
      </c>
      <c r="I72" s="2">
        <v>25000000</v>
      </c>
      <c r="J72" s="1" t="s">
        <v>46</v>
      </c>
      <c r="K72" s="5">
        <v>500000</v>
      </c>
      <c r="L72" s="1" t="s">
        <v>186</v>
      </c>
      <c r="M72" s="1" t="s">
        <v>186</v>
      </c>
      <c r="N72" s="1" t="s">
        <v>54</v>
      </c>
      <c r="O72" s="6" t="s">
        <v>48</v>
      </c>
      <c r="P72" s="1"/>
    </row>
    <row r="73" spans="1:16" s="23" customFormat="1" ht="47.25" x14ac:dyDescent="0.2">
      <c r="A73" s="1">
        <f t="shared" si="0"/>
        <v>55</v>
      </c>
      <c r="B73" s="1" t="s">
        <v>69</v>
      </c>
      <c r="C73" s="1" t="s">
        <v>259</v>
      </c>
      <c r="D73" s="1" t="s">
        <v>259</v>
      </c>
      <c r="E73" s="1" t="s">
        <v>73</v>
      </c>
      <c r="F73" s="1">
        <v>792</v>
      </c>
      <c r="G73" s="1" t="s">
        <v>56</v>
      </c>
      <c r="H73" s="1">
        <v>1755</v>
      </c>
      <c r="I73" s="2">
        <v>25000000</v>
      </c>
      <c r="J73" s="1" t="s">
        <v>46</v>
      </c>
      <c r="K73" s="5">
        <f>3538*H73</f>
        <v>6209190</v>
      </c>
      <c r="L73" s="12" t="s">
        <v>187</v>
      </c>
      <c r="M73" s="1" t="s">
        <v>188</v>
      </c>
      <c r="N73" s="1" t="s">
        <v>54</v>
      </c>
      <c r="O73" s="1" t="s">
        <v>48</v>
      </c>
      <c r="P73" s="46" t="s">
        <v>207</v>
      </c>
    </row>
    <row r="74" spans="1:16" s="23" customFormat="1" ht="31.5" x14ac:dyDescent="0.2">
      <c r="A74" s="1">
        <f t="shared" si="0"/>
        <v>56</v>
      </c>
      <c r="B74" s="1" t="s">
        <v>69</v>
      </c>
      <c r="C74" s="1" t="s">
        <v>257</v>
      </c>
      <c r="D74" s="1" t="s">
        <v>258</v>
      </c>
      <c r="E74" s="1" t="s">
        <v>77</v>
      </c>
      <c r="F74" s="1">
        <v>796</v>
      </c>
      <c r="G74" s="1" t="s">
        <v>34</v>
      </c>
      <c r="H74" s="1">
        <v>130</v>
      </c>
      <c r="I74" s="2">
        <v>25000000</v>
      </c>
      <c r="J74" s="1" t="s">
        <v>46</v>
      </c>
      <c r="K74" s="5">
        <v>3000000</v>
      </c>
      <c r="L74" s="1" t="s">
        <v>189</v>
      </c>
      <c r="M74" s="12" t="s">
        <v>190</v>
      </c>
      <c r="N74" s="1" t="s">
        <v>54</v>
      </c>
      <c r="O74" s="1" t="s">
        <v>48</v>
      </c>
      <c r="P74" s="1"/>
    </row>
    <row r="75" spans="1:16" s="23" customFormat="1" ht="126" x14ac:dyDescent="0.2">
      <c r="A75" s="1">
        <f t="shared" si="0"/>
        <v>57</v>
      </c>
      <c r="B75" s="1" t="s">
        <v>69</v>
      </c>
      <c r="C75" s="1" t="s">
        <v>260</v>
      </c>
      <c r="D75" s="1" t="s">
        <v>261</v>
      </c>
      <c r="E75" s="1" t="s">
        <v>74</v>
      </c>
      <c r="F75" s="6">
        <v>744</v>
      </c>
      <c r="G75" s="6" t="s">
        <v>75</v>
      </c>
      <c r="H75" s="1" t="s">
        <v>72</v>
      </c>
      <c r="I75" s="2">
        <v>25000000</v>
      </c>
      <c r="J75" s="5" t="s">
        <v>46</v>
      </c>
      <c r="K75" s="5">
        <v>500000</v>
      </c>
      <c r="L75" s="7">
        <v>42430</v>
      </c>
      <c r="M75" s="1" t="s">
        <v>191</v>
      </c>
      <c r="N75" s="1" t="s">
        <v>76</v>
      </c>
      <c r="O75" s="6" t="s">
        <v>48</v>
      </c>
      <c r="P75" s="39" t="s">
        <v>208</v>
      </c>
    </row>
    <row r="76" spans="1:16" s="23" customFormat="1" ht="126" x14ac:dyDescent="0.2">
      <c r="A76" s="1">
        <f t="shared" si="0"/>
        <v>58</v>
      </c>
      <c r="B76" s="1" t="s">
        <v>69</v>
      </c>
      <c r="C76" s="55" t="s">
        <v>260</v>
      </c>
      <c r="D76" s="55" t="s">
        <v>261</v>
      </c>
      <c r="E76" s="1" t="s">
        <v>83</v>
      </c>
      <c r="F76" s="6">
        <v>744</v>
      </c>
      <c r="G76" s="6" t="s">
        <v>75</v>
      </c>
      <c r="H76" s="1" t="s">
        <v>72</v>
      </c>
      <c r="I76" s="2">
        <v>25000000</v>
      </c>
      <c r="J76" s="1" t="s">
        <v>46</v>
      </c>
      <c r="K76" s="5">
        <v>500000</v>
      </c>
      <c r="L76" s="7">
        <v>42430</v>
      </c>
      <c r="M76" s="1" t="s">
        <v>192</v>
      </c>
      <c r="N76" s="1" t="s">
        <v>76</v>
      </c>
      <c r="O76" s="6" t="s">
        <v>48</v>
      </c>
      <c r="P76" s="39" t="s">
        <v>208</v>
      </c>
    </row>
    <row r="77" spans="1:16" s="23" customFormat="1" ht="47.25" x14ac:dyDescent="0.2">
      <c r="A77" s="1">
        <f t="shared" si="0"/>
        <v>59</v>
      </c>
      <c r="B77" s="1" t="s">
        <v>69</v>
      </c>
      <c r="C77" s="6" t="s">
        <v>262</v>
      </c>
      <c r="D77" s="6" t="s">
        <v>262</v>
      </c>
      <c r="E77" s="1" t="s">
        <v>193</v>
      </c>
      <c r="F77" s="6">
        <v>383</v>
      </c>
      <c r="G77" s="6" t="s">
        <v>71</v>
      </c>
      <c r="H77" s="2">
        <v>500000000</v>
      </c>
      <c r="I77" s="2">
        <v>25701000</v>
      </c>
      <c r="J77" s="1" t="s">
        <v>35</v>
      </c>
      <c r="K77" s="12" t="s">
        <v>194</v>
      </c>
      <c r="L77" s="22">
        <v>42370</v>
      </c>
      <c r="M77" s="1" t="s">
        <v>53</v>
      </c>
      <c r="N77" s="1" t="s">
        <v>54</v>
      </c>
      <c r="O77" s="6" t="s">
        <v>48</v>
      </c>
      <c r="P77" s="46" t="s">
        <v>207</v>
      </c>
    </row>
    <row r="78" spans="1:16" s="23" customFormat="1" ht="110.25" x14ac:dyDescent="0.2">
      <c r="A78" s="1">
        <f t="shared" si="0"/>
        <v>60</v>
      </c>
      <c r="B78" s="1" t="s">
        <v>69</v>
      </c>
      <c r="C78" s="6" t="s">
        <v>262</v>
      </c>
      <c r="D78" s="6" t="s">
        <v>262</v>
      </c>
      <c r="E78" s="1" t="s">
        <v>195</v>
      </c>
      <c r="F78" s="1">
        <v>796</v>
      </c>
      <c r="G78" s="1" t="s">
        <v>34</v>
      </c>
      <c r="H78" s="1">
        <v>1</v>
      </c>
      <c r="I78" s="2">
        <v>25701000</v>
      </c>
      <c r="J78" s="1" t="s">
        <v>35</v>
      </c>
      <c r="K78" s="1" t="s">
        <v>78</v>
      </c>
      <c r="L78" s="22">
        <v>42370</v>
      </c>
      <c r="M78" s="1" t="s">
        <v>79</v>
      </c>
      <c r="N78" s="1" t="s">
        <v>59</v>
      </c>
      <c r="O78" s="6" t="s">
        <v>48</v>
      </c>
      <c r="P78" s="46" t="s">
        <v>207</v>
      </c>
    </row>
    <row r="79" spans="1:16" s="23" customFormat="1" ht="47.25" x14ac:dyDescent="0.2">
      <c r="A79" s="1">
        <f t="shared" si="0"/>
        <v>61</v>
      </c>
      <c r="B79" s="1" t="s">
        <v>69</v>
      </c>
      <c r="C79" s="6" t="s">
        <v>262</v>
      </c>
      <c r="D79" s="6" t="s">
        <v>262</v>
      </c>
      <c r="E79" s="1" t="s">
        <v>80</v>
      </c>
      <c r="F79" s="6">
        <v>383</v>
      </c>
      <c r="G79" s="6" t="s">
        <v>71</v>
      </c>
      <c r="H79" s="17">
        <v>590000000</v>
      </c>
      <c r="I79" s="2">
        <v>25701000</v>
      </c>
      <c r="J79" s="1" t="s">
        <v>35</v>
      </c>
      <c r="K79" s="12" t="s">
        <v>194</v>
      </c>
      <c r="L79" s="22">
        <v>42644</v>
      </c>
      <c r="M79" s="1" t="s">
        <v>53</v>
      </c>
      <c r="N79" s="1" t="s">
        <v>54</v>
      </c>
      <c r="O79" s="6" t="s">
        <v>48</v>
      </c>
      <c r="P79" s="46" t="s">
        <v>207</v>
      </c>
    </row>
    <row r="80" spans="1:16" s="23" customFormat="1" ht="110.25" x14ac:dyDescent="0.2">
      <c r="A80" s="1">
        <f t="shared" si="0"/>
        <v>62</v>
      </c>
      <c r="B80" s="1" t="s">
        <v>69</v>
      </c>
      <c r="C80" s="6" t="s">
        <v>262</v>
      </c>
      <c r="D80" s="6" t="s">
        <v>262</v>
      </c>
      <c r="E80" s="1" t="s">
        <v>196</v>
      </c>
      <c r="F80" s="1">
        <v>796</v>
      </c>
      <c r="G80" s="1" t="s">
        <v>34</v>
      </c>
      <c r="H80" s="1">
        <v>1</v>
      </c>
      <c r="I80" s="2">
        <v>25701000</v>
      </c>
      <c r="J80" s="1" t="s">
        <v>35</v>
      </c>
      <c r="K80" s="1" t="s">
        <v>78</v>
      </c>
      <c r="L80" s="22">
        <v>42644</v>
      </c>
      <c r="M80" s="1" t="s">
        <v>79</v>
      </c>
      <c r="N80" s="1" t="s">
        <v>59</v>
      </c>
      <c r="O80" s="6" t="s">
        <v>48</v>
      </c>
      <c r="P80" s="46" t="s">
        <v>207</v>
      </c>
    </row>
    <row r="81" spans="1:16" s="23" customFormat="1" ht="47.25" x14ac:dyDescent="0.2">
      <c r="A81" s="1">
        <f t="shared" si="0"/>
        <v>63</v>
      </c>
      <c r="B81" s="1" t="s">
        <v>69</v>
      </c>
      <c r="C81" s="6" t="s">
        <v>262</v>
      </c>
      <c r="D81" s="6" t="s">
        <v>262</v>
      </c>
      <c r="E81" s="1" t="s">
        <v>81</v>
      </c>
      <c r="F81" s="6">
        <v>383</v>
      </c>
      <c r="G81" s="6" t="s">
        <v>71</v>
      </c>
      <c r="H81" s="2">
        <v>190000000</v>
      </c>
      <c r="I81" s="2">
        <v>25701000</v>
      </c>
      <c r="J81" s="1" t="s">
        <v>35</v>
      </c>
      <c r="K81" s="12" t="s">
        <v>194</v>
      </c>
      <c r="L81" s="22">
        <v>42675</v>
      </c>
      <c r="M81" s="1" t="s">
        <v>53</v>
      </c>
      <c r="N81" s="1" t="s">
        <v>54</v>
      </c>
      <c r="O81" s="6" t="s">
        <v>48</v>
      </c>
      <c r="P81" s="46" t="s">
        <v>207</v>
      </c>
    </row>
    <row r="82" spans="1:16" s="23" customFormat="1" ht="110.25" x14ac:dyDescent="0.2">
      <c r="A82" s="1">
        <f t="shared" si="0"/>
        <v>64</v>
      </c>
      <c r="B82" s="1" t="s">
        <v>69</v>
      </c>
      <c r="C82" s="6" t="s">
        <v>262</v>
      </c>
      <c r="D82" s="6" t="s">
        <v>262</v>
      </c>
      <c r="E82" s="1" t="s">
        <v>197</v>
      </c>
      <c r="F82" s="1">
        <v>796</v>
      </c>
      <c r="G82" s="1" t="s">
        <v>34</v>
      </c>
      <c r="H82" s="1">
        <v>1</v>
      </c>
      <c r="I82" s="2">
        <v>25701000</v>
      </c>
      <c r="J82" s="1" t="s">
        <v>35</v>
      </c>
      <c r="K82" s="1" t="s">
        <v>78</v>
      </c>
      <c r="L82" s="22">
        <v>42675</v>
      </c>
      <c r="M82" s="1" t="s">
        <v>79</v>
      </c>
      <c r="N82" s="1" t="s">
        <v>59</v>
      </c>
      <c r="O82" s="6" t="s">
        <v>48</v>
      </c>
      <c r="P82" s="46" t="s">
        <v>207</v>
      </c>
    </row>
    <row r="83" spans="1:16" s="23" customFormat="1" ht="47.25" x14ac:dyDescent="0.2">
      <c r="A83" s="1">
        <f t="shared" ref="A83" si="1">A82+1</f>
        <v>65</v>
      </c>
      <c r="B83" s="1" t="s">
        <v>69</v>
      </c>
      <c r="C83" s="6" t="s">
        <v>262</v>
      </c>
      <c r="D83" s="6" t="s">
        <v>262</v>
      </c>
      <c r="E83" s="1" t="s">
        <v>82</v>
      </c>
      <c r="F83" s="6">
        <v>383</v>
      </c>
      <c r="G83" s="6" t="s">
        <v>71</v>
      </c>
      <c r="H83" s="2">
        <v>420000000</v>
      </c>
      <c r="I83" s="2">
        <v>25701000</v>
      </c>
      <c r="J83" s="1" t="s">
        <v>35</v>
      </c>
      <c r="K83" s="12" t="s">
        <v>194</v>
      </c>
      <c r="L83" s="22">
        <v>42675</v>
      </c>
      <c r="M83" s="1" t="s">
        <v>53</v>
      </c>
      <c r="N83" s="1" t="s">
        <v>59</v>
      </c>
      <c r="O83" s="6" t="s">
        <v>48</v>
      </c>
      <c r="P83" s="46" t="s">
        <v>207</v>
      </c>
    </row>
    <row r="84" spans="1:16" ht="11.25" customHeight="1" x14ac:dyDescent="0.2"/>
    <row r="85" spans="1:16" ht="11.25" customHeight="1" x14ac:dyDescent="0.2"/>
    <row r="86" spans="1:16" ht="20.25" x14ac:dyDescent="0.2">
      <c r="A86" s="59" t="s">
        <v>199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8" spans="1:16" ht="18" customHeight="1" x14ac:dyDescent="0.2">
      <c r="A88" s="56" t="s">
        <v>200</v>
      </c>
      <c r="B88" s="56"/>
      <c r="C88" s="56"/>
      <c r="D88" s="56"/>
      <c r="E88" s="56"/>
      <c r="F88" s="56"/>
      <c r="G88" s="56"/>
      <c r="H88" s="56"/>
      <c r="I88" s="56"/>
      <c r="J88" s="56"/>
      <c r="K88" s="54">
        <f>SUM(K19:K83)</f>
        <v>168125005.80000001</v>
      </c>
      <c r="L88" s="43" t="s">
        <v>201</v>
      </c>
      <c r="M88" s="43"/>
      <c r="N88" s="43"/>
      <c r="O88" s="43"/>
      <c r="P88" s="43"/>
    </row>
    <row r="89" spans="1:16" ht="20.25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5"/>
      <c r="L89" s="40"/>
      <c r="M89" s="40"/>
      <c r="N89" s="40"/>
      <c r="O89" s="40"/>
      <c r="P89" s="40"/>
    </row>
    <row r="90" spans="1:16" ht="20.25" x14ac:dyDescent="0.2">
      <c r="A90" s="56" t="s">
        <v>202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1:16" ht="20.25" x14ac:dyDescent="0.2">
      <c r="A91" s="56" t="s">
        <v>203</v>
      </c>
      <c r="B91" s="56"/>
      <c r="C91" s="56"/>
      <c r="D91" s="56"/>
      <c r="E91" s="56"/>
      <c r="F91" s="56"/>
      <c r="G91" s="56"/>
      <c r="H91" s="56"/>
      <c r="I91" s="53">
        <f>SUM(K73,K75,K76,K77:K83)</f>
        <v>7209190</v>
      </c>
      <c r="J91" s="44" t="s">
        <v>201</v>
      </c>
      <c r="K91" s="45"/>
      <c r="L91" s="40"/>
      <c r="M91" s="40"/>
      <c r="N91" s="40"/>
      <c r="O91" s="40"/>
      <c r="P91" s="40"/>
    </row>
    <row r="92" spans="1:16" ht="20.25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5"/>
      <c r="L92" s="40"/>
      <c r="M92" s="40"/>
      <c r="N92" s="40"/>
      <c r="O92" s="40"/>
      <c r="P92" s="40"/>
    </row>
    <row r="93" spans="1:16" ht="21" customHeight="1" x14ac:dyDescent="0.2">
      <c r="A93" s="56" t="s">
        <v>204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4">
        <f>SUM(K19:K33,K35)</f>
        <v>71953800</v>
      </c>
      <c r="O93" s="43" t="s">
        <v>206</v>
      </c>
      <c r="P93" s="43"/>
    </row>
    <row r="94" spans="1:16" ht="29.2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52" t="s">
        <v>214</v>
      </c>
      <c r="N94" s="67">
        <f>N93*100/(K88-I91)</f>
        <v>44.71518206105381</v>
      </c>
      <c r="O94" s="66" t="s">
        <v>205</v>
      </c>
      <c r="P94" s="43" t="s">
        <v>215</v>
      </c>
    </row>
    <row r="96" spans="1:16" ht="15.75" x14ac:dyDescent="0.2">
      <c r="A96" s="57" t="s">
        <v>0</v>
      </c>
      <c r="B96" s="57" t="s">
        <v>28</v>
      </c>
      <c r="C96" s="57" t="s">
        <v>13</v>
      </c>
      <c r="D96" s="57" t="s">
        <v>37</v>
      </c>
      <c r="E96" s="57" t="s">
        <v>1</v>
      </c>
      <c r="F96" s="57"/>
      <c r="G96" s="57"/>
      <c r="H96" s="57"/>
      <c r="I96" s="57"/>
      <c r="J96" s="57"/>
      <c r="K96" s="57"/>
      <c r="L96" s="57"/>
      <c r="M96" s="57"/>
      <c r="N96" s="57" t="s">
        <v>15</v>
      </c>
      <c r="O96" s="57" t="s">
        <v>9</v>
      </c>
      <c r="P96" s="57" t="s">
        <v>16</v>
      </c>
    </row>
    <row r="97" spans="1:16" ht="15.75" x14ac:dyDescent="0.2">
      <c r="A97" s="57"/>
      <c r="B97" s="57"/>
      <c r="C97" s="57"/>
      <c r="D97" s="57"/>
      <c r="E97" s="57" t="s">
        <v>2</v>
      </c>
      <c r="F97" s="57" t="s">
        <v>3</v>
      </c>
      <c r="G97" s="57"/>
      <c r="H97" s="57" t="s">
        <v>11</v>
      </c>
      <c r="I97" s="57" t="s">
        <v>5</v>
      </c>
      <c r="J97" s="57"/>
      <c r="K97" s="58" t="s">
        <v>6</v>
      </c>
      <c r="L97" s="57" t="s">
        <v>7</v>
      </c>
      <c r="M97" s="57"/>
      <c r="N97" s="57"/>
      <c r="O97" s="57"/>
      <c r="P97" s="57"/>
    </row>
    <row r="98" spans="1:16" ht="141.75" x14ac:dyDescent="0.2">
      <c r="A98" s="57"/>
      <c r="B98" s="57"/>
      <c r="C98" s="57"/>
      <c r="D98" s="57"/>
      <c r="E98" s="57"/>
      <c r="F98" s="39" t="s">
        <v>14</v>
      </c>
      <c r="G98" s="39" t="s">
        <v>4</v>
      </c>
      <c r="H98" s="57"/>
      <c r="I98" s="39" t="s">
        <v>38</v>
      </c>
      <c r="J98" s="39" t="s">
        <v>4</v>
      </c>
      <c r="K98" s="58"/>
      <c r="L98" s="39" t="s">
        <v>12</v>
      </c>
      <c r="M98" s="39" t="s">
        <v>8</v>
      </c>
      <c r="N98" s="57"/>
      <c r="O98" s="39" t="s">
        <v>10</v>
      </c>
      <c r="P98" s="57"/>
    </row>
    <row r="99" spans="1:16" ht="15.75" x14ac:dyDescent="0.2">
      <c r="A99" s="39">
        <v>1</v>
      </c>
      <c r="B99" s="39">
        <v>2</v>
      </c>
      <c r="C99" s="39">
        <v>3</v>
      </c>
      <c r="D99" s="39">
        <v>4</v>
      </c>
      <c r="E99" s="39">
        <v>5</v>
      </c>
      <c r="F99" s="39">
        <v>6</v>
      </c>
      <c r="G99" s="39">
        <v>7</v>
      </c>
      <c r="H99" s="39">
        <v>8</v>
      </c>
      <c r="I99" s="39">
        <v>9</v>
      </c>
      <c r="J99" s="39">
        <v>10</v>
      </c>
      <c r="K99" s="39">
        <v>11</v>
      </c>
      <c r="L99" s="39">
        <v>12</v>
      </c>
      <c r="M99" s="39">
        <v>13</v>
      </c>
      <c r="N99" s="39">
        <v>14</v>
      </c>
      <c r="O99" s="39">
        <v>15</v>
      </c>
      <c r="P99" s="39">
        <v>16</v>
      </c>
    </row>
    <row r="100" spans="1:16" ht="47.25" x14ac:dyDescent="0.2">
      <c r="A100" s="39">
        <v>1</v>
      </c>
      <c r="B100" s="39" t="s">
        <v>84</v>
      </c>
      <c r="C100" s="55" t="s">
        <v>220</v>
      </c>
      <c r="D100" s="55" t="s">
        <v>223</v>
      </c>
      <c r="E100" s="39" t="s">
        <v>105</v>
      </c>
      <c r="F100" s="34">
        <v>55</v>
      </c>
      <c r="G100" s="39" t="s">
        <v>85</v>
      </c>
      <c r="H100" s="39" t="s">
        <v>45</v>
      </c>
      <c r="I100" s="10">
        <v>25701000</v>
      </c>
      <c r="J100" s="39" t="s">
        <v>35</v>
      </c>
      <c r="K100" s="5">
        <v>2961800</v>
      </c>
      <c r="L100" s="39" t="s">
        <v>106</v>
      </c>
      <c r="M100" s="39" t="s">
        <v>107</v>
      </c>
      <c r="N100" s="39" t="s">
        <v>29</v>
      </c>
      <c r="O100" s="39" t="s">
        <v>48</v>
      </c>
      <c r="P100" s="35" t="s">
        <v>144</v>
      </c>
    </row>
    <row r="101" spans="1:16" ht="47.25" x14ac:dyDescent="0.2">
      <c r="A101" s="39">
        <f>A100+1</f>
        <v>2</v>
      </c>
      <c r="B101" s="39" t="s">
        <v>84</v>
      </c>
      <c r="C101" s="55" t="s">
        <v>220</v>
      </c>
      <c r="D101" s="55" t="s">
        <v>223</v>
      </c>
      <c r="E101" s="39" t="s">
        <v>108</v>
      </c>
      <c r="F101" s="39">
        <v>55</v>
      </c>
      <c r="G101" s="39" t="s">
        <v>85</v>
      </c>
      <c r="H101" s="39" t="s">
        <v>45</v>
      </c>
      <c r="I101" s="10">
        <v>25701000</v>
      </c>
      <c r="J101" s="39" t="s">
        <v>35</v>
      </c>
      <c r="K101" s="5">
        <v>2714000</v>
      </c>
      <c r="L101" s="39" t="s">
        <v>106</v>
      </c>
      <c r="M101" s="39" t="s">
        <v>107</v>
      </c>
      <c r="N101" s="39" t="s">
        <v>29</v>
      </c>
      <c r="O101" s="39" t="s">
        <v>48</v>
      </c>
      <c r="P101" s="35" t="s">
        <v>144</v>
      </c>
    </row>
    <row r="102" spans="1:16" ht="31.5" x14ac:dyDescent="0.2">
      <c r="A102" s="39">
        <f t="shared" ref="A102:A115" si="2">A101+1</f>
        <v>3</v>
      </c>
      <c r="B102" s="39" t="s">
        <v>84</v>
      </c>
      <c r="C102" s="55" t="s">
        <v>220</v>
      </c>
      <c r="D102" s="55" t="s">
        <v>223</v>
      </c>
      <c r="E102" s="39" t="s">
        <v>109</v>
      </c>
      <c r="F102" s="39">
        <v>55</v>
      </c>
      <c r="G102" s="39" t="s">
        <v>85</v>
      </c>
      <c r="H102" s="39" t="s">
        <v>45</v>
      </c>
      <c r="I102" s="10">
        <v>25701000</v>
      </c>
      <c r="J102" s="39" t="s">
        <v>35</v>
      </c>
      <c r="K102" s="5">
        <v>944000</v>
      </c>
      <c r="L102" s="39" t="s">
        <v>110</v>
      </c>
      <c r="M102" s="39" t="s">
        <v>111</v>
      </c>
      <c r="N102" s="39" t="s">
        <v>29</v>
      </c>
      <c r="O102" s="39" t="s">
        <v>48</v>
      </c>
      <c r="P102" s="35" t="s">
        <v>144</v>
      </c>
    </row>
    <row r="103" spans="1:16" ht="31.5" x14ac:dyDescent="0.2">
      <c r="A103" s="39">
        <f t="shared" si="2"/>
        <v>4</v>
      </c>
      <c r="B103" s="39" t="s">
        <v>84</v>
      </c>
      <c r="C103" s="55" t="s">
        <v>220</v>
      </c>
      <c r="D103" s="55" t="s">
        <v>223</v>
      </c>
      <c r="E103" s="39" t="s">
        <v>112</v>
      </c>
      <c r="F103" s="39">
        <v>55</v>
      </c>
      <c r="G103" s="39" t="s">
        <v>85</v>
      </c>
      <c r="H103" s="39" t="s">
        <v>45</v>
      </c>
      <c r="I103" s="10">
        <v>25701000</v>
      </c>
      <c r="J103" s="39" t="s">
        <v>35</v>
      </c>
      <c r="K103" s="5">
        <v>1475000</v>
      </c>
      <c r="L103" s="39" t="s">
        <v>113</v>
      </c>
      <c r="M103" s="39" t="s">
        <v>114</v>
      </c>
      <c r="N103" s="39" t="s">
        <v>29</v>
      </c>
      <c r="O103" s="39" t="s">
        <v>48</v>
      </c>
      <c r="P103" s="35" t="s">
        <v>144</v>
      </c>
    </row>
    <row r="104" spans="1:16" ht="63" x14ac:dyDescent="0.2">
      <c r="A104" s="39">
        <f t="shared" si="2"/>
        <v>5</v>
      </c>
      <c r="B104" s="39" t="s">
        <v>84</v>
      </c>
      <c r="C104" s="55" t="s">
        <v>220</v>
      </c>
      <c r="D104" s="55" t="s">
        <v>223</v>
      </c>
      <c r="E104" s="39" t="s">
        <v>115</v>
      </c>
      <c r="F104" s="39">
        <v>55</v>
      </c>
      <c r="G104" s="39" t="s">
        <v>85</v>
      </c>
      <c r="H104" s="39" t="s">
        <v>45</v>
      </c>
      <c r="I104" s="10">
        <v>25618151</v>
      </c>
      <c r="J104" s="39" t="s">
        <v>116</v>
      </c>
      <c r="K104" s="5">
        <v>1180000</v>
      </c>
      <c r="L104" s="39" t="s">
        <v>117</v>
      </c>
      <c r="M104" s="39" t="s">
        <v>118</v>
      </c>
      <c r="N104" s="39" t="s">
        <v>29</v>
      </c>
      <c r="O104" s="39" t="s">
        <v>48</v>
      </c>
      <c r="P104" s="35" t="s">
        <v>144</v>
      </c>
    </row>
    <row r="105" spans="1:16" ht="78.75" x14ac:dyDescent="0.2">
      <c r="A105" s="39">
        <f t="shared" si="2"/>
        <v>6</v>
      </c>
      <c r="B105" s="39" t="s">
        <v>84</v>
      </c>
      <c r="C105" s="55" t="s">
        <v>220</v>
      </c>
      <c r="D105" s="55" t="s">
        <v>223</v>
      </c>
      <c r="E105" s="39" t="s">
        <v>119</v>
      </c>
      <c r="F105" s="39">
        <v>55</v>
      </c>
      <c r="G105" s="39" t="s">
        <v>85</v>
      </c>
      <c r="H105" s="39" t="s">
        <v>45</v>
      </c>
      <c r="I105" s="10">
        <v>25825000</v>
      </c>
      <c r="J105" s="39" t="s">
        <v>120</v>
      </c>
      <c r="K105" s="5">
        <v>1003000</v>
      </c>
      <c r="L105" s="39" t="s">
        <v>121</v>
      </c>
      <c r="M105" s="39" t="s">
        <v>122</v>
      </c>
      <c r="N105" s="39" t="s">
        <v>29</v>
      </c>
      <c r="O105" s="39" t="s">
        <v>48</v>
      </c>
      <c r="P105" s="35" t="s">
        <v>144</v>
      </c>
    </row>
    <row r="106" spans="1:16" ht="63" x14ac:dyDescent="0.2">
      <c r="A106" s="39">
        <f t="shared" si="2"/>
        <v>7</v>
      </c>
      <c r="B106" s="39" t="s">
        <v>84</v>
      </c>
      <c r="C106" s="55" t="s">
        <v>220</v>
      </c>
      <c r="D106" s="55" t="s">
        <v>223</v>
      </c>
      <c r="E106" s="39" t="s">
        <v>123</v>
      </c>
      <c r="F106" s="39">
        <v>55</v>
      </c>
      <c r="G106" s="39" t="s">
        <v>85</v>
      </c>
      <c r="H106" s="39" t="s">
        <v>45</v>
      </c>
      <c r="I106" s="10">
        <v>25642100</v>
      </c>
      <c r="J106" s="39" t="s">
        <v>124</v>
      </c>
      <c r="K106" s="5">
        <v>3009000</v>
      </c>
      <c r="L106" s="39" t="s">
        <v>125</v>
      </c>
      <c r="M106" s="39" t="s">
        <v>126</v>
      </c>
      <c r="N106" s="39" t="s">
        <v>29</v>
      </c>
      <c r="O106" s="39" t="s">
        <v>48</v>
      </c>
      <c r="P106" s="35" t="s">
        <v>144</v>
      </c>
    </row>
    <row r="107" spans="1:16" ht="63" x14ac:dyDescent="0.2">
      <c r="A107" s="39">
        <f t="shared" si="2"/>
        <v>8</v>
      </c>
      <c r="B107" s="39" t="s">
        <v>84</v>
      </c>
      <c r="C107" s="55" t="s">
        <v>220</v>
      </c>
      <c r="D107" s="55" t="s">
        <v>223</v>
      </c>
      <c r="E107" s="39" t="s">
        <v>127</v>
      </c>
      <c r="F107" s="39">
        <v>55</v>
      </c>
      <c r="G107" s="39" t="s">
        <v>85</v>
      </c>
      <c r="H107" s="39" t="s">
        <v>45</v>
      </c>
      <c r="I107" s="10">
        <v>25642100</v>
      </c>
      <c r="J107" s="39" t="s">
        <v>124</v>
      </c>
      <c r="K107" s="5">
        <v>1416000</v>
      </c>
      <c r="L107" s="39" t="s">
        <v>117</v>
      </c>
      <c r="M107" s="39" t="s">
        <v>118</v>
      </c>
      <c r="N107" s="39" t="s">
        <v>29</v>
      </c>
      <c r="O107" s="39" t="s">
        <v>48</v>
      </c>
      <c r="P107" s="35" t="s">
        <v>144</v>
      </c>
    </row>
    <row r="108" spans="1:16" ht="47.25" x14ac:dyDescent="0.2">
      <c r="A108" s="39">
        <f t="shared" si="2"/>
        <v>9</v>
      </c>
      <c r="B108" s="39" t="s">
        <v>84</v>
      </c>
      <c r="C108" s="55" t="s">
        <v>220</v>
      </c>
      <c r="D108" s="55" t="s">
        <v>223</v>
      </c>
      <c r="E108" s="39" t="s">
        <v>128</v>
      </c>
      <c r="F108" s="39">
        <v>55</v>
      </c>
      <c r="G108" s="39" t="s">
        <v>85</v>
      </c>
      <c r="H108" s="39" t="s">
        <v>45</v>
      </c>
      <c r="I108" s="10">
        <v>25726000</v>
      </c>
      <c r="J108" s="39" t="s">
        <v>86</v>
      </c>
      <c r="K108" s="5">
        <v>3068000</v>
      </c>
      <c r="L108" s="39" t="s">
        <v>125</v>
      </c>
      <c r="M108" s="39" t="s">
        <v>126</v>
      </c>
      <c r="N108" s="39" t="s">
        <v>29</v>
      </c>
      <c r="O108" s="39" t="s">
        <v>48</v>
      </c>
      <c r="P108" s="35" t="s">
        <v>144</v>
      </c>
    </row>
    <row r="109" spans="1:16" ht="78.75" x14ac:dyDescent="0.2">
      <c r="A109" s="39">
        <f t="shared" si="2"/>
        <v>10</v>
      </c>
      <c r="B109" s="39" t="s">
        <v>84</v>
      </c>
      <c r="C109" s="55" t="s">
        <v>220</v>
      </c>
      <c r="D109" s="55" t="s">
        <v>223</v>
      </c>
      <c r="E109" s="39" t="s">
        <v>129</v>
      </c>
      <c r="F109" s="39">
        <v>55</v>
      </c>
      <c r="G109" s="39" t="s">
        <v>85</v>
      </c>
      <c r="H109" s="39" t="s">
        <v>45</v>
      </c>
      <c r="I109" s="10">
        <v>25720000</v>
      </c>
      <c r="J109" s="39" t="s">
        <v>130</v>
      </c>
      <c r="K109" s="5">
        <v>944000</v>
      </c>
      <c r="L109" s="39" t="s">
        <v>125</v>
      </c>
      <c r="M109" s="39" t="s">
        <v>131</v>
      </c>
      <c r="N109" s="39" t="s">
        <v>29</v>
      </c>
      <c r="O109" s="39" t="s">
        <v>48</v>
      </c>
      <c r="P109" s="35" t="s">
        <v>144</v>
      </c>
    </row>
    <row r="110" spans="1:16" ht="47.25" x14ac:dyDescent="0.2">
      <c r="A110" s="39">
        <f t="shared" si="2"/>
        <v>11</v>
      </c>
      <c r="B110" s="39" t="s">
        <v>84</v>
      </c>
      <c r="C110" s="55" t="s">
        <v>220</v>
      </c>
      <c r="D110" s="55" t="s">
        <v>223</v>
      </c>
      <c r="E110" s="39" t="s">
        <v>132</v>
      </c>
      <c r="F110" s="39">
        <v>55</v>
      </c>
      <c r="G110" s="39" t="s">
        <v>85</v>
      </c>
      <c r="H110" s="39" t="s">
        <v>45</v>
      </c>
      <c r="I110" s="10">
        <v>25636101</v>
      </c>
      <c r="J110" s="39" t="s">
        <v>133</v>
      </c>
      <c r="K110" s="5">
        <v>1770000</v>
      </c>
      <c r="L110" s="39" t="s">
        <v>125</v>
      </c>
      <c r="M110" s="39" t="s">
        <v>131</v>
      </c>
      <c r="N110" s="39" t="s">
        <v>29</v>
      </c>
      <c r="O110" s="39" t="s">
        <v>48</v>
      </c>
      <c r="P110" s="35" t="s">
        <v>144</v>
      </c>
    </row>
    <row r="111" spans="1:16" ht="63" x14ac:dyDescent="0.2">
      <c r="A111" s="39">
        <f t="shared" si="2"/>
        <v>12</v>
      </c>
      <c r="B111" s="39" t="s">
        <v>84</v>
      </c>
      <c r="C111" s="55" t="s">
        <v>220</v>
      </c>
      <c r="D111" s="55" t="s">
        <v>223</v>
      </c>
      <c r="E111" s="39" t="s">
        <v>134</v>
      </c>
      <c r="F111" s="39">
        <v>55</v>
      </c>
      <c r="G111" s="39" t="s">
        <v>85</v>
      </c>
      <c r="H111" s="39" t="s">
        <v>45</v>
      </c>
      <c r="I111" s="10">
        <v>25620101</v>
      </c>
      <c r="J111" s="39" t="s">
        <v>135</v>
      </c>
      <c r="K111" s="5">
        <v>1062000</v>
      </c>
      <c r="L111" s="39" t="s">
        <v>117</v>
      </c>
      <c r="M111" s="39" t="s">
        <v>118</v>
      </c>
      <c r="N111" s="39" t="s">
        <v>29</v>
      </c>
      <c r="O111" s="39" t="s">
        <v>48</v>
      </c>
      <c r="P111" s="35" t="s">
        <v>144</v>
      </c>
    </row>
    <row r="112" spans="1:16" ht="47.25" x14ac:dyDescent="0.2">
      <c r="A112" s="39">
        <f t="shared" si="2"/>
        <v>13</v>
      </c>
      <c r="B112" s="39" t="s">
        <v>84</v>
      </c>
      <c r="C112" s="55" t="s">
        <v>220</v>
      </c>
      <c r="D112" s="55" t="s">
        <v>223</v>
      </c>
      <c r="E112" s="39" t="s">
        <v>136</v>
      </c>
      <c r="F112" s="39">
        <v>55</v>
      </c>
      <c r="G112" s="39" t="s">
        <v>85</v>
      </c>
      <c r="H112" s="39" t="s">
        <v>45</v>
      </c>
      <c r="I112" s="10">
        <v>25620101</v>
      </c>
      <c r="J112" s="39" t="s">
        <v>35</v>
      </c>
      <c r="K112" s="5">
        <v>1180000</v>
      </c>
      <c r="L112" s="39" t="s">
        <v>121</v>
      </c>
      <c r="M112" s="39" t="s">
        <v>122</v>
      </c>
      <c r="N112" s="39" t="s">
        <v>29</v>
      </c>
      <c r="O112" s="39" t="s">
        <v>48</v>
      </c>
      <c r="P112" s="35" t="s">
        <v>144</v>
      </c>
    </row>
    <row r="113" spans="1:16" ht="31.5" x14ac:dyDescent="0.2">
      <c r="A113" s="39">
        <f t="shared" si="2"/>
        <v>14</v>
      </c>
      <c r="B113" s="13" t="s">
        <v>84</v>
      </c>
      <c r="C113" s="55" t="s">
        <v>220</v>
      </c>
      <c r="D113" s="55" t="s">
        <v>223</v>
      </c>
      <c r="E113" s="13" t="s">
        <v>87</v>
      </c>
      <c r="F113" s="36">
        <v>796</v>
      </c>
      <c r="G113" s="37" t="s">
        <v>34</v>
      </c>
      <c r="H113" s="13">
        <v>1000</v>
      </c>
      <c r="I113" s="11">
        <v>25000000</v>
      </c>
      <c r="J113" s="13" t="s">
        <v>46</v>
      </c>
      <c r="K113" s="18">
        <v>25027000</v>
      </c>
      <c r="L113" s="16" t="s">
        <v>137</v>
      </c>
      <c r="M113" s="38" t="s">
        <v>138</v>
      </c>
      <c r="N113" s="13" t="s">
        <v>29</v>
      </c>
      <c r="O113" s="13" t="s">
        <v>48</v>
      </c>
      <c r="P113" s="35" t="s">
        <v>144</v>
      </c>
    </row>
    <row r="114" spans="1:16" ht="31.5" x14ac:dyDescent="0.2">
      <c r="A114" s="39">
        <f t="shared" si="2"/>
        <v>15</v>
      </c>
      <c r="B114" s="13" t="s">
        <v>84</v>
      </c>
      <c r="C114" s="55" t="s">
        <v>220</v>
      </c>
      <c r="D114" s="55" t="s">
        <v>223</v>
      </c>
      <c r="E114" s="13" t="s">
        <v>88</v>
      </c>
      <c r="F114" s="36">
        <v>796</v>
      </c>
      <c r="G114" s="37" t="s">
        <v>34</v>
      </c>
      <c r="H114" s="13">
        <v>800</v>
      </c>
      <c r="I114" s="11">
        <v>25000000</v>
      </c>
      <c r="J114" s="13" t="s">
        <v>46</v>
      </c>
      <c r="K114" s="18">
        <v>5000000</v>
      </c>
      <c r="L114" s="16" t="s">
        <v>139</v>
      </c>
      <c r="M114" s="38" t="s">
        <v>140</v>
      </c>
      <c r="N114" s="13" t="s">
        <v>29</v>
      </c>
      <c r="O114" s="13" t="s">
        <v>48</v>
      </c>
      <c r="P114" s="35" t="s">
        <v>144</v>
      </c>
    </row>
    <row r="115" spans="1:16" ht="47.25" x14ac:dyDescent="0.2">
      <c r="A115" s="39">
        <f t="shared" si="2"/>
        <v>16</v>
      </c>
      <c r="B115" s="13" t="s">
        <v>84</v>
      </c>
      <c r="C115" s="13" t="s">
        <v>224</v>
      </c>
      <c r="D115" s="13" t="s">
        <v>225</v>
      </c>
      <c r="E115" s="13" t="s">
        <v>93</v>
      </c>
      <c r="F115" s="16" t="s">
        <v>90</v>
      </c>
      <c r="G115" s="13" t="s">
        <v>91</v>
      </c>
      <c r="H115" s="13">
        <v>700</v>
      </c>
      <c r="I115" s="11">
        <v>25628000</v>
      </c>
      <c r="J115" s="13" t="s">
        <v>92</v>
      </c>
      <c r="K115" s="18">
        <v>19200000</v>
      </c>
      <c r="L115" s="19" t="s">
        <v>142</v>
      </c>
      <c r="M115" s="20" t="s">
        <v>143</v>
      </c>
      <c r="N115" s="13" t="s">
        <v>29</v>
      </c>
      <c r="O115" s="13" t="s">
        <v>48</v>
      </c>
      <c r="P115" s="35" t="s">
        <v>144</v>
      </c>
    </row>
  </sheetData>
  <autoFilter ref="A18:O83"/>
  <mergeCells count="49"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I16:J16"/>
    <mergeCell ref="A4:O4"/>
    <mergeCell ref="A6:H6"/>
    <mergeCell ref="I6:O6"/>
    <mergeCell ref="A7:H7"/>
    <mergeCell ref="A8:H8"/>
    <mergeCell ref="I7:O7"/>
    <mergeCell ref="I8:O8"/>
    <mergeCell ref="A91:H91"/>
    <mergeCell ref="A86:P86"/>
    <mergeCell ref="A88:J88"/>
    <mergeCell ref="P15:P17"/>
    <mergeCell ref="H16:H17"/>
    <mergeCell ref="F16:G16"/>
    <mergeCell ref="N15:N17"/>
    <mergeCell ref="O15:O16"/>
    <mergeCell ref="L16:M16"/>
    <mergeCell ref="K16:K17"/>
    <mergeCell ref="A90:P90"/>
    <mergeCell ref="N96:N98"/>
    <mergeCell ref="O96:O97"/>
    <mergeCell ref="P96:P98"/>
    <mergeCell ref="E97:E98"/>
    <mergeCell ref="F97:G97"/>
    <mergeCell ref="H97:H98"/>
    <mergeCell ref="I97:J97"/>
    <mergeCell ref="K97:K98"/>
    <mergeCell ref="L97:M97"/>
    <mergeCell ref="A93:M93"/>
    <mergeCell ref="A96:A98"/>
    <mergeCell ref="B96:B98"/>
    <mergeCell ref="C96:C98"/>
    <mergeCell ref="D96:D98"/>
    <mergeCell ref="E96:M96"/>
  </mergeCells>
  <hyperlinks>
    <hyperlink ref="I9" r:id="rId1"/>
    <hyperlink ref="C47" r:id="rId2" display="http://regforum.ru/okved/kod_okved_32.30.9/"/>
    <hyperlink ref="C48" r:id="rId3" display="http://regforum.ru/okved/kod_okved_72.2/"/>
  </hyperlinks>
  <pageMargins left="0.43307086614173229" right="0.19685039370078741" top="0.59055118110236227" bottom="0.35433070866141736" header="0.27559055118110237" footer="0.15748031496062992"/>
  <pageSetup paperSize="9" scale="46" fitToHeight="0" orientation="landscape" r:id="rId4"/>
  <headerFooter>
    <oddFooter>&amp;CСтраница &amp;P из &amp;N</oddFooter>
  </headerFooter>
  <rowBreaks count="1" manualBreakCount="1">
    <brk id="8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ОАО "Иркутскэнерго"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salmanova_mv</cp:lastModifiedBy>
  <cp:lastPrinted>2015-12-21T01:37:06Z</cp:lastPrinted>
  <dcterms:created xsi:type="dcterms:W3CDTF">2003-09-24T06:11:03Z</dcterms:created>
  <dcterms:modified xsi:type="dcterms:W3CDTF">2015-12-30T01:31:41Z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